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60" windowWidth="10215" windowHeight="6720" tabRatio="650" firstSheet="1" activeTab="1"/>
  </bookViews>
  <sheets>
    <sheet name="Overview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Conclusions from Assessment" sheetId="8" r:id="rId7"/>
    <sheet name="Do Not Print" sheetId="7" r:id="rId8"/>
  </sheets>
  <externalReferences>
    <externalReference r:id="rId9"/>
  </externalReferences>
  <definedNames>
    <definedName name="CX">'Do Not Print'!$C$4:$C$5</definedName>
    <definedName name="gas">'Do Not Print'!$D$5:$D$6</definedName>
    <definedName name="_xlnm.Print_Area" localSheetId="6">'Conclusions from Assessment'!$A$1:$N$38</definedName>
    <definedName name="_xlnm.Print_Area" localSheetId="1">'Page 1'!$A$1:$P$73</definedName>
    <definedName name="YESNO">'Do Not Print'!$B$3:$B$5</definedName>
    <definedName name="YESNO2" localSheetId="6">'[1]Do Not Print'!$B$4:$B$5</definedName>
    <definedName name="YESNO2">'Do Not Print'!$B$4:$B$5</definedName>
  </definedNames>
  <calcPr calcId="145621"/>
  <customWorkbookViews>
    <customWorkbookView name="Laura Capps - Personal View" guid="{41CB5C30-17B5-48A7-9D4E-CAC9C569B46A}" mergeInterval="0" personalView="1" maximized="1" xWindow="-8" yWindow="-8" windowWidth="1936" windowHeight="1056" tabRatio="6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3" l="1"/>
  <c r="C72" i="3"/>
  <c r="C71" i="3"/>
  <c r="B62" i="3"/>
  <c r="B50" i="3"/>
  <c r="C58" i="3"/>
  <c r="C56" i="3"/>
  <c r="C46" i="3"/>
  <c r="B71" i="2"/>
  <c r="B69" i="2"/>
  <c r="C22" i="2"/>
  <c r="B32" i="3" l="1"/>
  <c r="B38" i="2"/>
  <c r="C24" i="3" l="1"/>
  <c r="C20" i="3"/>
  <c r="C13" i="6"/>
  <c r="C22" i="5"/>
  <c r="B24" i="5" s="1"/>
  <c r="C26" i="3" l="1"/>
  <c r="C23" i="6" l="1"/>
  <c r="C24" i="6" s="1"/>
  <c r="B5" i="3" l="1"/>
  <c r="B7" i="3"/>
  <c r="C27" i="3" l="1"/>
  <c r="B48" i="3"/>
  <c r="B60" i="3"/>
</calcChain>
</file>

<file path=xl/sharedStrings.xml><?xml version="1.0" encoding="utf-8"?>
<sst xmlns="http://schemas.openxmlformats.org/spreadsheetml/2006/main" count="415" uniqueCount="318">
  <si>
    <t>Project Name:</t>
  </si>
  <si>
    <t>Project Address:</t>
  </si>
  <si>
    <t>Assessment Date:</t>
  </si>
  <si>
    <t>Tools &amp; Equipment Needed:</t>
  </si>
  <si>
    <r>
      <rPr>
        <sz val="11"/>
        <color theme="1"/>
        <rFont val="Calibri"/>
        <family val="2"/>
      </rPr>
      <t>∙</t>
    </r>
    <r>
      <rPr>
        <sz val="11"/>
        <color theme="1"/>
        <rFont val="Calibri"/>
        <family val="2"/>
        <scheme val="minor"/>
      </rPr>
      <t xml:space="preserve"> Gas Leak Detector</t>
    </r>
  </si>
  <si>
    <r>
      <rPr>
        <sz val="11"/>
        <color theme="1"/>
        <rFont val="Calibri"/>
        <family val="2"/>
      </rPr>
      <t>∙</t>
    </r>
    <r>
      <rPr>
        <sz val="11"/>
        <color theme="1"/>
        <rFont val="Calibri"/>
        <family val="2"/>
        <scheme val="minor"/>
      </rPr>
      <t xml:space="preserve"> Ambient CO Detector</t>
    </r>
  </si>
  <si>
    <r>
      <rPr>
        <sz val="11"/>
        <color theme="1"/>
        <rFont val="Calibri"/>
        <family val="2"/>
      </rPr>
      <t>∙</t>
    </r>
    <r>
      <rPr>
        <sz val="11"/>
        <color theme="1"/>
        <rFont val="Calibri"/>
        <family val="2"/>
        <scheme val="minor"/>
      </rPr>
      <t xml:space="preserve"> Pressure Gauge &amp; Tubing</t>
    </r>
  </si>
  <si>
    <t>(1) Was smell of gas leakage noted in or around the building?</t>
  </si>
  <si>
    <t>(3) Record ambient CO levels throughout the building:</t>
  </si>
  <si>
    <t xml:space="preserve">       - ambient CO upon entering</t>
  </si>
  <si>
    <t xml:space="preserve">       - ambient CO - describe location:</t>
  </si>
  <si>
    <t>y/n</t>
  </si>
  <si>
    <t>ppm</t>
  </si>
  <si>
    <t xml:space="preserve">       - ambient CO upon entering the CAZ</t>
  </si>
  <si>
    <t>(1) Are atmospherically vented (category 1) combustion appliances installed?</t>
  </si>
  <si>
    <t xml:space="preserve">       - can be sealed from the indoor space</t>
  </si>
  <si>
    <t xml:space="preserve">       - is connected to the outdoor space through wall openings or ducts</t>
  </si>
  <si>
    <t xml:space="preserve">       - Mechanical closet that opens or vents to the outdoors?</t>
  </si>
  <si>
    <t xml:space="preserve">       - Separate room that opens to the outdoors?</t>
  </si>
  <si>
    <t>(4) Assess for deficiencies:</t>
  </si>
  <si>
    <t>Water Heater 1</t>
  </si>
  <si>
    <t>Furnace 1</t>
  </si>
  <si>
    <t>Furnace 2</t>
  </si>
  <si>
    <t>Furnace 3</t>
  </si>
  <si>
    <t>Water Heater 2</t>
  </si>
  <si>
    <t>kBtu/hr</t>
  </si>
  <si>
    <t>other gas appliance</t>
  </si>
  <si>
    <t>model #s</t>
  </si>
  <si>
    <t>Total kBtu/hr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</si>
  <si>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</si>
  <si>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Required Volume of CAZ</t>
  </si>
  <si>
    <t>Volume = total kBtu/hr x 50</t>
  </si>
  <si>
    <t>Building Description (e.g., type of occupancy, # of stories, wall, roof and foundation assembly type, orientation, etc.):</t>
  </si>
  <si>
    <t>→</t>
  </si>
  <si>
    <r>
      <t xml:space="preserve">       - </t>
    </r>
    <r>
      <rPr>
        <b/>
        <sz val="11"/>
        <color theme="1"/>
        <rFont val="Calibri"/>
        <family val="2"/>
        <scheme val="minor"/>
      </rPr>
      <t>Single Opening</t>
    </r>
  </si>
  <si>
    <t>in</t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</si>
  <si>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</si>
  <si>
    <t>n</t>
  </si>
  <si>
    <t>y</t>
  </si>
  <si>
    <t>Undersized or Adequate? Is the duct area greater or less than the net free area needed?</t>
  </si>
  <si>
    <t>Assessment of Combustion (dilution) Air:</t>
  </si>
  <si>
    <t xml:space="preserve">       - length, CAZ</t>
  </si>
  <si>
    <t xml:space="preserve">       - width, CAZ</t>
  </si>
  <si>
    <t xml:space="preserve">       - height, CAZ</t>
  </si>
  <si>
    <t xml:space="preserve">       - volume, CAZ</t>
  </si>
  <si>
    <t>Volume = length x width x height</t>
  </si>
  <si>
    <t>ft</t>
  </si>
  <si>
    <t xml:space="preserve">       - length, space connected to CAZ</t>
  </si>
  <si>
    <t xml:space="preserve">       - width, space connected to CAZ</t>
  </si>
  <si>
    <t xml:space="preserve">       - height, space connected to CAZ</t>
  </si>
  <si>
    <t xml:space="preserve">       - volume, space connected to CAZ</t>
  </si>
  <si>
    <t>Total Volume = CAZ Volume + Connected Volume</t>
  </si>
  <si>
    <t>(5) CAZ - visual inspection, key points</t>
  </si>
  <si>
    <t xml:space="preserve">       - note and recommend for replacement:</t>
  </si>
  <si>
    <t xml:space="preserve">       - use soap bubbles to further verify leak locations</t>
  </si>
  <si>
    <t xml:space="preserve">       - focus attention on joints and fittings</t>
  </si>
  <si>
    <t xml:space="preserve">       - run detector at rate of 1 in/sec over all accessible gas piping</t>
  </si>
  <si>
    <t xml:space="preserve">       - calibrate sensor outside in clean air</t>
  </si>
  <si>
    <t>Visual Inspection, Equipment OFF</t>
  </si>
  <si>
    <t xml:space="preserve">          - does the CAZ contain any combustable items? (e.g., stacks of newspapers, gasoline can, flammable chemicals, etc.)</t>
  </si>
  <si>
    <t xml:space="preserve">          - verify that there is no evidence of flame rollout</t>
  </si>
  <si>
    <t xml:space="preserve">       - Flue Venting Observation:</t>
  </si>
  <si>
    <t>(2) Open all interior doors</t>
  </si>
  <si>
    <t>(3) Leave open all combustion air openings to the outdoors</t>
  </si>
  <si>
    <t>Pa</t>
  </si>
  <si>
    <t>(7) Do not operate a summer (whole-house) exhaust fan</t>
  </si>
  <si>
    <t>(8) Close fireplace dampers</t>
  </si>
  <si>
    <t>0 to -2.9 Pa</t>
  </si>
  <si>
    <t>-3 to -5 Pa</t>
  </si>
  <si>
    <t>CAZ WCD Relative Risk</t>
  </si>
  <si>
    <t>Supply leaks to unconditioned space</t>
  </si>
  <si>
    <t>Return leaks from unconditioned space</t>
  </si>
  <si>
    <t>Supply leaks into enclosed CAZ</t>
  </si>
  <si>
    <t>CAZ is pressurized</t>
  </si>
  <si>
    <t>Return leaks from enclosed CAZ</t>
  </si>
  <si>
    <t>CAZ is depressurized</t>
  </si>
  <si>
    <t>Inspection and Spillage - Equipment ON:</t>
  </si>
  <si>
    <t xml:space="preserve">         - continue to monitor CAZ ambient CO throughout appliance firing</t>
  </si>
  <si>
    <t xml:space="preserve">         - for furnaces: observe burners for presence of "flame dance" when the AHU blower turns on</t>
  </si>
  <si>
    <t xml:space="preserve">            (flame dance could indicate a heat exchanger leak)</t>
  </si>
  <si>
    <t xml:space="preserve">         - once burners light, confirm that electronic ignition turns off</t>
  </si>
  <si>
    <t xml:space="preserve">            (use a mirror, smoke stick, or match flame)</t>
  </si>
  <si>
    <t xml:space="preserve">         - follow the "lighting" instructions and adjust the thermostat so appliance will operate continuously</t>
  </si>
  <si>
    <t xml:space="preserve">         - use timer to note when spillage stops</t>
  </si>
  <si>
    <t xml:space="preserve">         - monitor spillage at 2 mins operation</t>
  </si>
  <si>
    <t xml:space="preserve">         - monitor spillage at 5 mins operation</t>
  </si>
  <si>
    <t>CAZ Risk, worst-case depressurization</t>
  </si>
  <si>
    <t>(1) After 5 min. of operation, measure undiluted CO in flue</t>
  </si>
  <si>
    <t>(2) Record or calculate Air Free CO (ppm)</t>
  </si>
  <si>
    <t xml:space="preserve">       - measured oxygen content (%), must be between 0-20.9</t>
  </si>
  <si>
    <t>%</t>
  </si>
  <si>
    <t xml:space="preserve">       - Air Free CO</t>
  </si>
  <si>
    <r>
      <t xml:space="preserve">       - </t>
    </r>
    <r>
      <rPr>
        <b/>
        <sz val="11"/>
        <color theme="1"/>
        <rFont val="Calibri"/>
        <family val="2"/>
        <scheme val="minor"/>
      </rPr>
      <t>alternative</t>
    </r>
    <r>
      <rPr>
        <sz val="11"/>
        <color theme="1"/>
        <rFont val="Calibri"/>
        <family val="2"/>
        <scheme val="minor"/>
      </rPr>
      <t xml:space="preserve"> method to calculating Air Free CO without an Oxygen meter:</t>
    </r>
  </si>
  <si>
    <t xml:space="preserve">       - measured CO in flue (before dilution)</t>
  </si>
  <si>
    <t xml:space="preserve">       - fuel type: LP or Natural gas</t>
  </si>
  <si>
    <t xml:space="preserve">       - fuel constant: natural gas (12.2), lp (14.0)</t>
  </si>
  <si>
    <t xml:space="preserve">       - calculated Air Free CO</t>
  </si>
  <si>
    <t xml:space="preserve">      CO Thresholds for Fossil-Fuel Fired Combustion Appliances</t>
  </si>
  <si>
    <t>Appliance</t>
  </si>
  <si>
    <t>Threshold Limit</t>
  </si>
  <si>
    <t>Central Furnace (all categories)</t>
  </si>
  <si>
    <t>400 ppm air free</t>
  </si>
  <si>
    <t>Boiler</t>
  </si>
  <si>
    <t>Floor Furnace</t>
  </si>
  <si>
    <t>Gravity Furnace</t>
  </si>
  <si>
    <t>Wall Furnace (BIV)</t>
  </si>
  <si>
    <t>200 ppm air free</t>
  </si>
  <si>
    <t>Wall Furnace (Direct Vent)</t>
  </si>
  <si>
    <t>Vented Room Heater</t>
  </si>
  <si>
    <t>Unvented Room Heater</t>
  </si>
  <si>
    <t>Water Heater</t>
  </si>
  <si>
    <t>Oven/Broiler</t>
  </si>
  <si>
    <t>225 ppm as measured</t>
  </si>
  <si>
    <t>Clothes Dryer</t>
  </si>
  <si>
    <t>Refrigerator</t>
  </si>
  <si>
    <t>25 ppm as measured</t>
  </si>
  <si>
    <t>Gas Log (gas fireplace)</t>
  </si>
  <si>
    <t>25 ppm as measured in vent</t>
  </si>
  <si>
    <t>Gas Log (installed in wood burning fireplace)</t>
  </si>
  <si>
    <t>400 ppm air free in firebox</t>
  </si>
  <si>
    <t xml:space="preserve">       - If an appliance produces too much CO in the flue, a technician may need to perform a tune-up</t>
  </si>
  <si>
    <t xml:space="preserve">       - If another appliance is to be inspected, shut off all appliances and return to the beginning</t>
  </si>
  <si>
    <t>Post Testing - Return Building to Original State:</t>
  </si>
  <si>
    <t>Net Free Area Codes:</t>
  </si>
  <si>
    <r>
      <t xml:space="preserve">∙ </t>
    </r>
    <r>
      <rPr>
        <b/>
        <sz val="11"/>
        <color theme="1"/>
        <rFont val="Calibri"/>
        <family val="2"/>
        <scheme val="minor"/>
      </rPr>
      <t xml:space="preserve">Do NOT </t>
    </r>
    <r>
      <rPr>
        <sz val="11"/>
        <color theme="1"/>
        <rFont val="Calibri"/>
        <family val="2"/>
        <scheme val="minor"/>
      </rPr>
      <t>use combustion air from the inside space</t>
    </r>
  </si>
  <si>
    <r>
      <rPr>
        <sz val="11"/>
        <color theme="1"/>
        <rFont val="Calibri"/>
        <family val="2"/>
      </rPr>
      <t xml:space="preserve">∙ </t>
    </r>
    <r>
      <rPr>
        <b/>
        <sz val="11"/>
        <color theme="1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combustion air should come from the outdoor space</t>
    </r>
  </si>
  <si>
    <t>Assessment of CAZ Volume:</t>
  </si>
  <si>
    <t xml:space="preserve">       - Total volume of CAZ and connected space</t>
  </si>
  <si>
    <t>space greater or less than the volume required for combustion?</t>
  </si>
  <si>
    <t>∙ Connected Space shall not have closeable interior</t>
  </si>
  <si>
    <t xml:space="preserve">  doors, etc. (e.g. bathrooms)</t>
  </si>
  <si>
    <r>
      <t>∙ interior ducts: 1 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1 kBtu/hr</t>
    </r>
  </si>
  <si>
    <r>
      <t xml:space="preserve">(1) Verify that all combustion appliances are switched </t>
    </r>
    <r>
      <rPr>
        <b/>
        <sz val="11"/>
        <color theme="1"/>
        <rFont val="Calibri"/>
        <family val="2"/>
        <scheme val="minor"/>
      </rPr>
      <t>OFF</t>
    </r>
  </si>
  <si>
    <t>(3) Are there any noticeable natural gas leaks?</t>
  </si>
  <si>
    <t xml:space="preserve">          - are there obvious signs of dust, corrosion or blockage of the flue?</t>
  </si>
  <si>
    <t>(1) Close all exterior doors, windows, and fireplace dampers</t>
  </si>
  <si>
    <t>(4) Close doors to rooms without ducted return grilles</t>
  </si>
  <si>
    <t>Fairly low - indicates CAZ is reasonably disconnected from occupied space and/or minimal exhaust device impact</t>
  </si>
  <si>
    <t>Moderate - indicates CAZ is somewhat connected to occupied space and/or impacted by exhaust devices</t>
  </si>
  <si>
    <t>High - indicates CAZ is reasonably connected to occupied space and/or is significantly affected by exhaust devices</t>
  </si>
  <si>
    <t>With AHU turned ON, duct leakage could affect the occupied space or CAZ</t>
  </si>
  <si>
    <t xml:space="preserve">         - if appliance fails spillage after 5 minutes, it</t>
  </si>
  <si>
    <t xml:space="preserve">           should be shut off, allowed to cool (~10 min),</t>
  </si>
  <si>
    <t xml:space="preserve">       - note absence/presence of drip legs where gas line enters appliance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</si>
  <si>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</si>
  <si>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Building Conditioned Floor Area</t>
  </si>
  <si>
    <t>° F</t>
  </si>
  <si>
    <t>Outdoor Temperature</t>
  </si>
  <si>
    <t>Indoor Temperature</t>
  </si>
  <si>
    <t>Δ T</t>
  </si>
  <si>
    <t>Δ T = (Outdoor - Indoor)</t>
  </si>
  <si>
    <r>
      <rPr>
        <sz val="11"/>
        <color theme="1"/>
        <rFont val="Calibri"/>
        <family val="2"/>
      </rPr>
      <t>∙</t>
    </r>
    <r>
      <rPr>
        <sz val="11"/>
        <color theme="1"/>
        <rFont val="Calibri"/>
        <family val="2"/>
        <scheme val="minor"/>
      </rPr>
      <t xml:space="preserve"> Probe-Type Combustion Analyzer (Optional)</t>
    </r>
  </si>
  <si>
    <r>
      <rPr>
        <sz val="11"/>
        <color theme="1"/>
        <rFont val="Calibri"/>
        <family val="2"/>
      </rPr>
      <t>∙</t>
    </r>
    <r>
      <rPr>
        <sz val="11"/>
        <color theme="1"/>
        <rFont val="Calibri"/>
        <family val="2"/>
        <scheme val="minor"/>
      </rPr>
      <t xml:space="preserve"> Smoke Stick, mirror, etc.</t>
    </r>
  </si>
  <si>
    <r>
      <rPr>
        <sz val="11"/>
        <color theme="1"/>
        <rFont val="Calibri"/>
        <family val="2"/>
      </rPr>
      <t>∙</t>
    </r>
    <r>
      <rPr>
        <sz val="11"/>
        <color theme="1"/>
        <rFont val="Calibri"/>
        <family val="2"/>
        <scheme val="minor"/>
      </rPr>
      <t xml:space="preserve"> Combusiton Spillage Indicator </t>
    </r>
  </si>
  <si>
    <t>y / n</t>
  </si>
  <si>
    <t xml:space="preserve">       - Indoor ambient CO levels exceed 9 ppm for 15 minutes</t>
  </si>
  <si>
    <t xml:space="preserve">       - Indoor ambient CO levels exceed 25 ppm</t>
  </si>
  <si>
    <r>
      <t xml:space="preserve">∙ </t>
    </r>
    <r>
      <rPr>
        <b/>
        <sz val="11"/>
        <color theme="1"/>
        <rFont val="Calibri"/>
        <family val="2"/>
        <scheme val="minor"/>
      </rPr>
      <t xml:space="preserve">Do NOT </t>
    </r>
    <r>
      <rPr>
        <sz val="11"/>
        <color theme="1"/>
        <rFont val="Calibri"/>
        <family val="2"/>
        <scheme val="minor"/>
      </rPr>
      <t>accept a hybrid approach (mix of inside and outdoor air)</t>
    </r>
  </si>
  <si>
    <t xml:space="preserve">       - Diameter of each round duct </t>
  </si>
  <si>
    <t xml:space="preserve">       - Calculated net free area for rectangular duct</t>
  </si>
  <si>
    <r>
      <t xml:space="preserve">       - </t>
    </r>
    <r>
      <rPr>
        <b/>
        <sz val="11"/>
        <color theme="1"/>
        <rFont val="Calibri"/>
        <family val="2"/>
        <scheme val="minor"/>
      </rPr>
      <t>Two Vertical Hi-Low Ducts (no horizontal runs)</t>
    </r>
  </si>
  <si>
    <r>
      <t xml:space="preserve">       - </t>
    </r>
    <r>
      <rPr>
        <b/>
        <sz val="11"/>
        <color theme="1"/>
        <rFont val="Calibri"/>
        <family val="2"/>
        <scheme val="minor"/>
      </rPr>
      <t>Two Horizontal Hi-Low Ducts</t>
    </r>
  </si>
  <si>
    <r>
      <t xml:space="preserve">       - is the </t>
    </r>
    <r>
      <rPr>
        <b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duct opening a minimum of 3" in both horizontal and vertical dimension?</t>
    </r>
  </si>
  <si>
    <r>
      <t>1 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4 kBtu/hr</t>
    </r>
  </si>
  <si>
    <t>∙ vertical ducts:</t>
  </si>
  <si>
    <r>
      <t>1 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3 kBtu/hr</t>
    </r>
  </si>
  <si>
    <r>
      <t>1 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2 kBtu/hr</t>
    </r>
  </si>
  <si>
    <t xml:space="preserve">∙ horizontal ducts: </t>
  </si>
  <si>
    <t>∙ single duct:</t>
  </si>
  <si>
    <t xml:space="preserve">          - is the CAZ cluttered?</t>
  </si>
  <si>
    <t>Net Worst-Case Depressurization (WCD) = (Gross - Base)</t>
  </si>
  <si>
    <t xml:space="preserve">         (use any combination of doors open/closed &amp; AHU on/off that results in most negative pressure)</t>
  </si>
  <si>
    <t>&lt; -5 Pa</t>
  </si>
  <si>
    <t>Occupied space is depressurized</t>
  </si>
  <si>
    <t>Occupied space is pressurized</t>
  </si>
  <si>
    <t xml:space="preserve"> [If occupied space goes negative, so could the CAZ (if they are connected)]</t>
  </si>
  <si>
    <t xml:space="preserve"> BEST PRACTICE DICTATES: </t>
  </si>
  <si>
    <t xml:space="preserve">       - recorded Air Free CO (from instrument)</t>
  </si>
  <si>
    <t xml:space="preserve">       - calculate Air Free CO via either method below:</t>
  </si>
  <si>
    <t xml:space="preserve">       - OR</t>
  </si>
  <si>
    <t>LP / nat gas</t>
  </si>
  <si>
    <t>nat gas</t>
  </si>
  <si>
    <r>
      <t xml:space="preserve">       - measured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concentration (must be &lt; 14.1)</t>
    </r>
  </si>
  <si>
    <t>(4) If appliance-related safety concerns or hazards were identified, apply the appropriate action levels of the standard being followed (e.g., ACCA/RESNET-12  or BPI-1200)</t>
  </si>
  <si>
    <t xml:space="preserve">       - Net free area multiplier for round duct (between 0 and 1)</t>
  </si>
  <si>
    <t>(3) Calculate Net Free Area of Air Ducts (Round/Rectangular)</t>
  </si>
  <si>
    <t xml:space="preserve">       - Net free area multiplier for rectangular duct (between 0 and 1)</t>
  </si>
  <si>
    <t>LP</t>
  </si>
  <si>
    <t>Assessment Participants:</t>
  </si>
  <si>
    <t>Page 1</t>
  </si>
  <si>
    <t>Page 2</t>
  </si>
  <si>
    <t>Page 3</t>
  </si>
  <si>
    <t>Page 5</t>
  </si>
  <si>
    <t>Visually assess the Combustion Appliance Zone (CAZ).</t>
  </si>
  <si>
    <t>Determine the total equipment input rating (kBtu/hr).</t>
  </si>
  <si>
    <t>Enter basic information about the building type, combustion appliances and testing conditions.</t>
  </si>
  <si>
    <t>Visually assess the installed appliance when it is firing.</t>
  </si>
  <si>
    <t xml:space="preserve">Visually assess the installed appliance when it is not firing. </t>
  </si>
  <si>
    <t>Perform CAZ worst case depressurization test.</t>
  </si>
  <si>
    <t>Determine the magnitude of induced building pressures and how they could impact combustion safety.</t>
  </si>
  <si>
    <t>Determine air-free CO levels and compare to industry thresholds.</t>
  </si>
  <si>
    <t>Return building to original condition.</t>
  </si>
  <si>
    <t>(4) Determine whether acceptable level of CO; appliance testing should not be performed if:</t>
  </si>
  <si>
    <t>Combustion Appliance Zone (CAZ) Visual Assessment:</t>
  </si>
  <si>
    <t>Vented Appliance Categories as Defined by NFPA 54</t>
  </si>
  <si>
    <r>
      <rPr>
        <b/>
        <sz val="11"/>
        <color theme="1"/>
        <rFont val="Calibri"/>
        <family val="2"/>
        <scheme val="minor"/>
      </rPr>
      <t>Category 1</t>
    </r>
    <r>
      <rPr>
        <sz val="11"/>
        <color theme="1"/>
        <rFont val="Calibri"/>
        <family val="2"/>
        <scheme val="minor"/>
      </rPr>
      <t xml:space="preserve"> - operates with a nonpositive vent static pressure with a vent gas temp. that avoides excessive condensate production in the vent.</t>
    </r>
  </si>
  <si>
    <r>
      <rPr>
        <b/>
        <sz val="11"/>
        <color theme="1"/>
        <rFont val="Calibri"/>
        <family val="2"/>
        <scheme val="minor"/>
      </rPr>
      <t>Category 3</t>
    </r>
    <r>
      <rPr>
        <sz val="11"/>
        <color theme="1"/>
        <rFont val="Calibri"/>
        <family val="2"/>
        <scheme val="minor"/>
      </rPr>
      <t xml:space="preserve"> - operates with a positive vent static pressure and with a vent gas temp. that avoids excessive condensate production in the vent.</t>
    </r>
  </si>
  <si>
    <r>
      <rPr>
        <b/>
        <sz val="11"/>
        <color theme="1"/>
        <rFont val="Calibri"/>
        <family val="2"/>
        <scheme val="minor"/>
      </rPr>
      <t>Category 4</t>
    </r>
    <r>
      <rPr>
        <sz val="11"/>
        <color theme="1"/>
        <rFont val="Calibri"/>
        <family val="2"/>
        <scheme val="minor"/>
      </rPr>
      <t xml:space="preserve"> - Operates with a positive vent static pressure and with a vent gas temp that can cause excessive condensate production in the vent.</t>
    </r>
  </si>
  <si>
    <r>
      <t xml:space="preserve">(2) Appliances that are not sealed-combustion </t>
    </r>
    <r>
      <rPr>
        <i/>
        <sz val="11"/>
        <color theme="1"/>
        <rFont val="Calibri"/>
        <family val="2"/>
        <scheme val="minor"/>
      </rPr>
      <t xml:space="preserve">and </t>
    </r>
    <r>
      <rPr>
        <sz val="11"/>
        <color theme="1"/>
        <rFont val="Calibri"/>
        <family val="2"/>
        <scheme val="minor"/>
      </rPr>
      <t>direct venting should be installed in a zone or room that:</t>
    </r>
  </si>
  <si>
    <t>Further describe the CAZ:</t>
  </si>
  <si>
    <r>
      <rPr>
        <b/>
        <sz val="11"/>
        <color theme="1"/>
        <rFont val="Calibri"/>
        <family val="2"/>
        <scheme val="minor"/>
      </rPr>
      <t>Category 2</t>
    </r>
    <r>
      <rPr>
        <sz val="11"/>
        <color theme="1"/>
        <rFont val="Calibri"/>
        <family val="2"/>
        <scheme val="minor"/>
      </rPr>
      <t xml:space="preserve"> - operates with a nonpositive vent static pressure and with a vent gas temp. that can cause excessive condensate production in the vent.</t>
    </r>
  </si>
  <si>
    <t>(1) Is combusion air only provided via a direct ducted connection between the appliance and outdoors? (Strongly Recommended)</t>
  </si>
  <si>
    <t>(4) Check ducts and answer as appropriate:</t>
  </si>
  <si>
    <t>(1) Is combustion air provided via indoor volume of CAZ or connection with occupied space? (NOT RECOMMENDED!)</t>
  </si>
  <si>
    <t xml:space="preserve">(2) Determine the total volume of the CAZ </t>
  </si>
  <si>
    <t>(3) Determine the total volume of the connected spaces</t>
  </si>
  <si>
    <t xml:space="preserve">Determine whether combustion air is adequate for the appliance based on code requirements and industry best practice. </t>
  </si>
  <si>
    <t>Major Gas Leakage &amp; Ambient Carbon Monoxide Detection:</t>
  </si>
  <si>
    <r>
      <t xml:space="preserve">(2) Turn </t>
    </r>
    <r>
      <rPr>
        <b/>
        <sz val="11"/>
        <color theme="1"/>
        <rFont val="Calibri"/>
        <family val="2"/>
        <scheme val="minor"/>
      </rPr>
      <t xml:space="preserve">ON </t>
    </r>
    <r>
      <rPr>
        <sz val="11"/>
        <color theme="1"/>
        <rFont val="Calibri"/>
        <family val="2"/>
        <scheme val="minor"/>
      </rPr>
      <t xml:space="preserve">&amp; </t>
    </r>
    <r>
      <rPr>
        <b/>
        <sz val="11"/>
        <color theme="1"/>
        <rFont val="Calibri"/>
        <family val="2"/>
        <scheme val="minor"/>
      </rPr>
      <t xml:space="preserve">Calibrate </t>
    </r>
    <r>
      <rPr>
        <sz val="11"/>
        <color theme="1"/>
        <rFont val="Calibri"/>
        <family val="2"/>
        <scheme val="minor"/>
      </rPr>
      <t>ambient CO detector outside, away from potential polluntant sources.</t>
    </r>
  </si>
  <si>
    <t>Describe spillage (e.g., spillage stopped quickly - none observed after 2 minutes)</t>
  </si>
  <si>
    <t xml:space="preserve">           or:</t>
  </si>
  <si>
    <t>This tab is used for Excel formula formatting and is not needed for the CAZ assessment.</t>
  </si>
  <si>
    <t>*This test requires a probe-type combustion gas analyzer.  Compare test results to table below.</t>
  </si>
  <si>
    <t>Page 4</t>
  </si>
  <si>
    <t>Small Commercial Combustion Appliance Assessment Workbook</t>
  </si>
  <si>
    <t>*References:</t>
  </si>
  <si>
    <t>Enter major gas leakage and CO levels encountered throughout the building.</t>
  </si>
  <si>
    <t xml:space="preserve">Assess the means of supplying combustion air to the appliances and determine whether combustion air is: </t>
  </si>
  <si>
    <r>
      <t>B) Provided by the volume of space around the appliance (</t>
    </r>
    <r>
      <rPr>
        <i/>
        <sz val="11"/>
        <color theme="1"/>
        <rFont val="Calibri"/>
        <family val="2"/>
        <scheme val="minor"/>
      </rPr>
      <t>Unconfined Space</t>
    </r>
    <r>
      <rPr>
        <sz val="11"/>
        <color theme="1"/>
        <rFont val="Calibri"/>
        <family val="2"/>
        <scheme val="minor"/>
      </rPr>
      <t xml:space="preserve">) </t>
    </r>
    <r>
      <rPr>
        <b/>
        <sz val="11"/>
        <color theme="1"/>
        <rFont val="Calibri"/>
        <family val="2"/>
        <scheme val="minor"/>
      </rPr>
      <t>OR,</t>
    </r>
  </si>
  <si>
    <r>
      <t>C) Provided by connection to a large interior volume space (</t>
    </r>
    <r>
      <rPr>
        <i/>
        <sz val="11"/>
        <color theme="1"/>
        <rFont val="Calibri"/>
        <family val="2"/>
        <scheme val="minor"/>
      </rPr>
      <t>Confined CAZ with Interior Connections</t>
    </r>
    <r>
      <rPr>
        <sz val="11"/>
        <color theme="1"/>
        <rFont val="Calibri"/>
        <family val="2"/>
        <scheme val="minor"/>
      </rPr>
      <t>)?</t>
    </r>
  </si>
  <si>
    <t xml:space="preserve">Measure undiluted Carbon Monoxide (CO) in the flue. </t>
  </si>
  <si>
    <t>A) Supplied directly from outside?  If so, are ducting and grill areas adequate?</t>
  </si>
  <si>
    <r>
      <t xml:space="preserve">[Note: </t>
    </r>
    <r>
      <rPr>
        <b/>
        <sz val="11"/>
        <color theme="1"/>
        <rFont val="Calibri"/>
        <family val="2"/>
        <scheme val="minor"/>
      </rPr>
      <t>Strong preference is for all combustion air to come directly from the exterior, fully separating occupant breathing air from appliance combustion air.</t>
    </r>
    <r>
      <rPr>
        <sz val="11"/>
        <color theme="1"/>
        <rFont val="Calibri"/>
        <family val="2"/>
        <scheme val="minor"/>
      </rPr>
      <t xml:space="preserve"> While neither approach B or C is recommended, the intent of the assessment is to determine if the installation complies with minimum code.]</t>
    </r>
  </si>
  <si>
    <t>(3) Is the CAZ a(n):</t>
  </si>
  <si>
    <t xml:space="preserve">       - Mechanical closet that opens or vents to the indoors?</t>
  </si>
  <si>
    <t xml:space="preserve">       - Separate room that opens to the indoors?</t>
  </si>
  <si>
    <t xml:space="preserve">       - Unconditioned attic, basement, crawlspace, garage, etc.?</t>
  </si>
  <si>
    <t xml:space="preserve">       - Are exhaust devices present in the CAZ? (e.g., clothes dryers, exhaust fans, fireplaces, etc.)</t>
  </si>
  <si>
    <t xml:space="preserve">       - Are ducts and air handling unit (AHU) cabinets effectively sealed to prevent CAZ air movement into the 
         living space?</t>
  </si>
  <si>
    <t>Determine Total k-Btu/hr Rating of Appliances in the CAZ 
(Used to Calculate Required Air Volume of CAZ)</t>
  </si>
  <si>
    <t xml:space="preserve"> - Prescribe increasing the size of the opening to meet the </t>
  </si>
  <si>
    <t xml:space="preserve">    minimum calculated net free area needed!</t>
  </si>
  <si>
    <r>
      <t xml:space="preserve">Net Free Area Multipliers: </t>
    </r>
    <r>
      <rPr>
        <sz val="11"/>
        <color theme="1"/>
        <rFont val="Calibri"/>
        <family val="2"/>
        <scheme val="minor"/>
      </rPr>
      <t>(fully blocked is 0, fully open is 1)</t>
    </r>
  </si>
  <si>
    <r>
      <t xml:space="preserve">       - do the </t>
    </r>
    <r>
      <rPr>
        <b/>
        <sz val="11"/>
        <color theme="1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Hi-Low</t>
    </r>
    <r>
      <rPr>
        <sz val="11"/>
        <color theme="1"/>
        <rFont val="Calibri"/>
        <family val="2"/>
        <scheme val="minor"/>
      </rPr>
      <t xml:space="preserve"> ducts terminate within 1' of ceiling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1' of floor?</t>
    </r>
  </si>
  <si>
    <t xml:space="preserve"> - Assume that wood grilles or louvers have 25% net free area (0.25)</t>
  </si>
  <si>
    <t xml:space="preserve"> - Assume metal grilles or louvers have 75% net free area (0.75)</t>
  </si>
  <si>
    <t>Confined or Unconfined? Is the volume of the CAZ greater or less than the volume required for minimum code?</t>
  </si>
  <si>
    <t xml:space="preserve">Confined or Unconfined? Is the total volume of the CAZ plus connected </t>
  </si>
  <si>
    <t>(4) If CAZ alone is confined and combustion air is provided via connection with the indoor space,</t>
  </si>
  <si>
    <r>
      <t xml:space="preserve">      - are </t>
    </r>
    <r>
      <rPr>
        <b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connections to indoor space made within 1' of ceiling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1' of floor?</t>
    </r>
  </si>
  <si>
    <t>typically, this is rectangular with a grill</t>
  </si>
  <si>
    <r>
      <t xml:space="preserve">       - Net free area multiplier for </t>
    </r>
    <r>
      <rPr>
        <i/>
        <sz val="11"/>
        <color theme="1"/>
        <rFont val="Calibri"/>
        <family val="2"/>
        <scheme val="minor"/>
      </rPr>
      <t xml:space="preserve">rectangular </t>
    </r>
    <r>
      <rPr>
        <sz val="11"/>
        <color theme="1"/>
        <rFont val="Calibri"/>
        <family val="2"/>
        <scheme val="minor"/>
      </rPr>
      <t>duct (between 0 and 1)</t>
    </r>
  </si>
  <si>
    <t>Net Free Area Required by Code:</t>
  </si>
  <si>
    <t xml:space="preserve">      - width of opening of each connecting duct </t>
  </si>
  <si>
    <t xml:space="preserve">      - length of opening of each connecting duct </t>
  </si>
  <si>
    <t xml:space="preserve">       - Length of opening of Rectangular duct</t>
  </si>
  <si>
    <t xml:space="preserve">       - Width of opening of Rectangular duct</t>
  </si>
  <si>
    <t xml:space="preserve">       - Calculated cross sectional area of each round duct</t>
  </si>
  <si>
    <t>TOTAL (round + rectangular) net free cross sectional area of each installed connecting duct (Hi or Low)</t>
  </si>
  <si>
    <t>CALCULATED cross sectional net free area required by code for each duct</t>
  </si>
  <si>
    <t>TOTAL cross sectional area of each duct connection</t>
  </si>
  <si>
    <t>Adequate or Undersized? Is the duct cross sectional area greater or less than the net free area required by code?</t>
  </si>
  <si>
    <r>
      <t xml:space="preserve">  (but not less than 100 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</t>
    </r>
  </si>
  <si>
    <t>ACCA/RESNET (Standard 12), ANSI/BPI (1200-S-2015), National Fire Protection Agency (NFPA 54, ANSI Z223.1), International Building Code, International Fuel Gas Code, and International Residential Code</t>
  </si>
  <si>
    <t xml:space="preserve">      Gas Line - inspection and leakage testing, key points</t>
  </si>
  <si>
    <t xml:space="preserve">            - any flexible gas connector from before 1974</t>
  </si>
  <si>
    <t xml:space="preserve">            - any rusted, soldered, or kinked flexible connector</t>
  </si>
  <si>
    <t xml:space="preserve">            - any flexible connector that enters AHU cabinet</t>
  </si>
  <si>
    <t>Describe any gas leakage noted (e.g., location, suggested method of correction, etc.):</t>
  </si>
  <si>
    <t>Describe the combustion appliances and record any issues of note (e.g., appearance, connections, common venting of two appliances, expansion tank, etc.):</t>
  </si>
  <si>
    <t xml:space="preserve">      Observe and record major "red flag" items regarding the CAZ, combustion appliances, and flue vent connections.</t>
  </si>
  <si>
    <t xml:space="preserve">          - inspect burners for soot, rust or other signs of deterioration and recommend cleaning or repair as needed</t>
  </si>
  <si>
    <t xml:space="preserve">          - confirm temperature and pressure (T&amp;P) relief lines are constructed from proper materials and that they drain properly to safe location</t>
  </si>
  <si>
    <t>Describe the CAZ, record any issues of note (e.g., leak at T&amp;P valve, evidence of frequent relighting of pilot, combustion air openings blocked, combustibles, etc.):</t>
  </si>
  <si>
    <t xml:space="preserve">       - Combustion Appliances Observation:</t>
  </si>
  <si>
    <t xml:space="preserve">       - CAZ Observation:</t>
  </si>
  <si>
    <t xml:space="preserve">          - is a draft diverter necessary and correctly installed?</t>
  </si>
  <si>
    <t xml:space="preserve">          - does the flue slope upwards towards it's outside termination at a minimum of 1/4" in 12"?</t>
  </si>
  <si>
    <t>Describe the flue venting material and layout, and record any issues of note (e.g., appearance, proper support, slope and termination of venting, etc.):</t>
  </si>
  <si>
    <t>Worst-Case Depressurization (WCD) of CAZ:</t>
  </si>
  <si>
    <r>
      <t xml:space="preserve">(5) Record </t>
    </r>
    <r>
      <rPr>
        <b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 xml:space="preserve"> pressure in the CAZ with reference to outdoors</t>
    </r>
  </si>
  <si>
    <r>
      <t>(10) Record</t>
    </r>
    <r>
      <rPr>
        <sz val="11"/>
        <color theme="1"/>
        <rFont val="Calibri"/>
        <family val="2"/>
        <scheme val="minor"/>
      </rPr>
      <t xml:space="preserve"> pressure in the CAZ with reference to outdoors </t>
    </r>
  </si>
  <si>
    <t xml:space="preserve">(9) Adjust interior doors to determine worst-case depressurization in the CAZ with air handling units off </t>
  </si>
  <si>
    <t>(11) Turn on air handling unit(s) blower(s) and repeat interior door adjustment to determine worst-case depressurization in the CAZ with blower(s) on</t>
  </si>
  <si>
    <r>
      <t>(12) Record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pressure in the CAZ with reference to outdoors </t>
    </r>
  </si>
  <si>
    <r>
      <t xml:space="preserve">(13) Select configuration that delivers maximum </t>
    </r>
    <r>
      <rPr>
        <b/>
        <sz val="11"/>
        <color theme="1"/>
        <rFont val="Calibri"/>
        <family val="2"/>
        <scheme val="minor"/>
      </rPr>
      <t xml:space="preserve">Gross </t>
    </r>
    <r>
      <rPr>
        <sz val="11"/>
        <color theme="1"/>
        <rFont val="Calibri"/>
        <family val="2"/>
        <scheme val="minor"/>
      </rPr>
      <t>negative pressure in the CAZ</t>
    </r>
  </si>
  <si>
    <r>
      <t xml:space="preserve">(14) Record </t>
    </r>
    <r>
      <rPr>
        <b/>
        <sz val="11"/>
        <color theme="1"/>
        <rFont val="Calibri"/>
        <family val="2"/>
        <scheme val="minor"/>
      </rPr>
      <t>Gross</t>
    </r>
    <r>
      <rPr>
        <sz val="11"/>
        <color theme="1"/>
        <rFont val="Calibri"/>
        <family val="2"/>
        <scheme val="minor"/>
      </rPr>
      <t xml:space="preserve"> pressure in the CAZ with reference to outdoors</t>
    </r>
  </si>
  <si>
    <r>
      <t xml:space="preserve">(15) Calculated </t>
    </r>
    <r>
      <rPr>
        <b/>
        <sz val="11"/>
        <color theme="1"/>
        <rFont val="Calibri"/>
        <family val="2"/>
        <scheme val="minor"/>
      </rPr>
      <t>NET WCD</t>
    </r>
  </si>
  <si>
    <t>(6) Turn on all exhaust fans to highest setting (e.g. clothes dryers, range hoods, bathroom exhausts, etc.)</t>
  </si>
  <si>
    <t xml:space="preserve">Impacts of Duct Leakage </t>
  </si>
  <si>
    <t xml:space="preserve">         - test for spillage at the draft hood relief opening after main burner fires</t>
  </si>
  <si>
    <t xml:space="preserve">         - while under WCD, place the appliance being inspected into operation</t>
  </si>
  <si>
    <t xml:space="preserve">           and then be retested under natural conditions </t>
  </si>
  <si>
    <t xml:space="preserve">           (all AHUs and exhaust devices off)</t>
  </si>
  <si>
    <t>Analyzing combustion assessment results:</t>
  </si>
  <si>
    <t>Steps for assessing combustion appliances while in operation:</t>
  </si>
  <si>
    <t xml:space="preserve">         - If any combustion appliance fails the spillage test  under WCD but passes under natural conditions, the cause and</t>
  </si>
  <si>
    <t xml:space="preserve">           potential improvement  is most likely the availability of combustion air, not the vent system performance;</t>
  </si>
  <si>
    <t xml:space="preserve">           combustion air openings to the outdoors or other remediation to the envelope may be required.</t>
  </si>
  <si>
    <t xml:space="preserve">         - If the combustion appliance fails the spillage or combustion tests under natural conditions (all exhaust/AHU fans off),</t>
  </si>
  <si>
    <t xml:space="preserve">           the problem is likely with the appliance or the flue vent and a service technician should be consulted.</t>
  </si>
  <si>
    <t>Measure CO in Flue:</t>
  </si>
  <si>
    <t>(1) Make sure equipment and thermostats are reset to their original settings</t>
  </si>
  <si>
    <t>(2) Assuming no immediate safety concerns or hazards were identified during the inspection of the combustion appliances,          return all appliances and systems to their pre-existing state</t>
  </si>
  <si>
    <t>(3) Return doors, windows, exhaust fans, fireplace dampers, and any other fuel-gas-burning appliances to their previous condition of use</t>
  </si>
  <si>
    <t>(5) Note: In some instances the auditor may recommend that an appliance be turned off and the occupant will be advised to contact a qualified professional for further evaluation</t>
  </si>
  <si>
    <r>
      <t xml:space="preserve">      NOTE: if combustion air is provided to the CAZ via connection to interior spaces, skip down to </t>
    </r>
    <r>
      <rPr>
        <b/>
        <sz val="11"/>
        <color theme="1"/>
        <rFont val="Calibri"/>
        <family val="2"/>
        <scheme val="minor"/>
      </rPr>
      <t>Assessment of CAZ Volume</t>
    </r>
  </si>
  <si>
    <t>(2) Combustion air is provided to the CAZ from outdoors or a well ventilated space (e.g., attic) via:</t>
  </si>
  <si>
    <t>CALCULATED cross sectional net free area required for each duct</t>
  </si>
  <si>
    <t>Required Total Volume of CAZ + Connected Space</t>
  </si>
  <si>
    <t xml:space="preserve">  minimum opening dimension is 3"</t>
  </si>
  <si>
    <t>(2) Confirm the ambient CO level in the CAZ below the alarm limit (25 ppm or other ppm based on standard).</t>
  </si>
  <si>
    <t xml:space="preserve"> </t>
  </si>
  <si>
    <t>Recommendations</t>
  </si>
  <si>
    <r>
      <t>Created using industry procedures*,</t>
    </r>
    <r>
      <rPr>
        <sz val="11"/>
        <rFont val="Calibri"/>
        <family val="2"/>
        <scheme val="minor"/>
      </rPr>
      <t xml:space="preserve"> this combustion appliance assessment </t>
    </r>
    <r>
      <rPr>
        <sz val="11"/>
        <color theme="1"/>
        <rFont val="Calibri"/>
        <family val="2"/>
        <scheme val="minor"/>
      </rPr>
      <t>tool is intended to help an assessor: 
  - perform calculations and testing associated with combustion equipment, and
  - determine the relative safeness of the installed combustion equipment with respect to 
     the building occupants' breathing zone.  
The workbook consists of 5 pages that walk the user through the assessment process as described below.  When used on a tablet or laptop computer, the workbook will auto-populate the shaded fields based on user inputs in the non-shaded fields.  
To modify a programmed calculation or field function, simply unlock the sheet on the file tab; no passwords are used in this workbook in order to allow the user to modify the tool as they see fit. 
Users of this workbook are encouraged to review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Southface's Small Commercial Combustion Appliance Guidelines</t>
    </r>
    <r>
      <rPr>
        <sz val="11"/>
        <rFont val="Calibri"/>
        <family val="2"/>
        <scheme val="minor"/>
      </rPr>
      <t xml:space="preserve"> and the referenced industry procedures* before performing combustion appliance assessments in the field. </t>
    </r>
  </si>
  <si>
    <t>Overview of tabs:</t>
  </si>
  <si>
    <t xml:space="preserve">Conclusions from Assessment: </t>
  </si>
  <si>
    <r>
      <t xml:space="preserve">- Visible </t>
    </r>
    <r>
      <rPr>
        <b/>
        <sz val="11"/>
        <color theme="1"/>
        <rFont val="Calibri"/>
        <family val="2"/>
        <scheme val="minor"/>
      </rPr>
      <t>Cracks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Gaps</t>
    </r>
    <r>
      <rPr>
        <sz val="11"/>
        <color theme="1"/>
        <rFont val="Calibri"/>
        <family val="2"/>
        <scheme val="minor"/>
      </rPr>
      <t xml:space="preserve">, or </t>
    </r>
    <r>
      <rPr>
        <b/>
        <sz val="11"/>
        <color theme="1"/>
        <rFont val="Calibri"/>
        <family val="2"/>
        <scheme val="minor"/>
      </rPr>
      <t>Openings</t>
    </r>
    <r>
      <rPr>
        <sz val="11"/>
        <color theme="1"/>
        <rFont val="Calibri"/>
        <family val="2"/>
        <scheme val="minor"/>
      </rPr>
      <t xml:space="preserve"> in the boundaries between the CAZ and occupied space that prevent air-tight separation?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</si>
</sst>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5999633777886288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5" fillId="10" borderId="24" applyNumberFormat="0" applyAlignment="0" applyProtection="0"/>
  </cellStyleXfs>
  <cellXfs count="151">
    <xf numFmtId="0" fontId="0" fillId="0" borderId="0" xfId="0"/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Protection="1"/>
    <xf numFmtId="0" fontId="15" fillId="10" borderId="24" xfId="2" applyAlignment="1" applyProtection="1">
      <alignment horizontal="center"/>
    </xf>
    <xf numFmtId="2" fontId="0" fillId="0" borderId="21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9" xfId="0" applyFont="1" applyBorder="1" applyProtection="1">
      <protection locked="0"/>
    </xf>
    <xf numFmtId="0" fontId="0" fillId="0" borderId="23" xfId="0" applyFont="1" applyBorder="1" applyAlignment="1" applyProtection="1">
      <alignment horizontal="right"/>
      <protection locked="0"/>
    </xf>
    <xf numFmtId="0" fontId="0" fillId="0" borderId="7" xfId="0" applyFont="1" applyBorder="1" applyProtection="1"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2" fillId="9" borderId="19" xfId="0" applyFont="1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9" borderId="20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0" fillId="8" borderId="7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13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0" fillId="4" borderId="0" xfId="0" quotePrefix="1" applyFill="1" applyBorder="1" applyAlignment="1" applyProtection="1">
      <alignment horizontal="center"/>
      <protection locked="0"/>
    </xf>
    <xf numFmtId="0" fontId="0" fillId="5" borderId="0" xfId="0" quotePrefix="1" applyFill="1" applyBorder="1" applyAlignment="1" applyProtection="1">
      <alignment horizontal="center"/>
      <protection locked="0"/>
    </xf>
    <xf numFmtId="0" fontId="2" fillId="6" borderId="26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27" xfId="0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7" fillId="6" borderId="14" xfId="0" applyFont="1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15" xfId="0" applyFill="1" applyBorder="1" applyAlignment="1" applyProtection="1">
      <alignment horizontal="right"/>
      <protection locked="0"/>
    </xf>
    <xf numFmtId="0" fontId="0" fillId="7" borderId="16" xfId="0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7" borderId="18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11" borderId="13" xfId="0" applyFill="1" applyBorder="1" applyProtection="1">
      <protection locked="0"/>
    </xf>
    <xf numFmtId="0" fontId="11" fillId="11" borderId="14" xfId="0" applyFont="1" applyFill="1" applyBorder="1" applyProtection="1">
      <protection locked="0"/>
    </xf>
    <xf numFmtId="0" fontId="2" fillId="11" borderId="0" xfId="0" applyFont="1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11" fillId="11" borderId="15" xfId="0" applyFont="1" applyFill="1" applyBorder="1" applyAlignment="1" applyProtection="1">
      <alignment horizontal="right"/>
      <protection locked="0"/>
    </xf>
    <xf numFmtId="2" fontId="15" fillId="10" borderId="24" xfId="2" applyNumberFormat="1" applyAlignment="1" applyProtection="1">
      <alignment horizontal="center"/>
    </xf>
    <xf numFmtId="1" fontId="15" fillId="10" borderId="24" xfId="2" applyNumberFormat="1" applyAlignment="1" applyProtection="1">
      <alignment horizontal="center"/>
    </xf>
    <xf numFmtId="164" fontId="15" fillId="10" borderId="24" xfId="2" applyNumberFormat="1" applyAlignment="1" applyProtection="1">
      <alignment horizontal="center"/>
    </xf>
    <xf numFmtId="0" fontId="17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28" xfId="1" applyFont="1" applyBorder="1" applyAlignment="1" applyProtection="1">
      <alignment horizontal="center"/>
    </xf>
    <xf numFmtId="0" fontId="2" fillId="2" borderId="29" xfId="1" applyFont="1" applyBorder="1" applyAlignment="1" applyProtection="1">
      <alignment horizontal="center"/>
    </xf>
    <xf numFmtId="0" fontId="2" fillId="2" borderId="30" xfId="1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2" fillId="2" borderId="19" xfId="1" applyFont="1" applyBorder="1" applyAlignment="1" applyProtection="1">
      <alignment horizontal="center"/>
    </xf>
    <xf numFmtId="0" fontId="2" fillId="2" borderId="3" xfId="1" applyFont="1" applyBorder="1" applyAlignment="1" applyProtection="1">
      <alignment horizontal="center"/>
    </xf>
    <xf numFmtId="0" fontId="2" fillId="2" borderId="20" xfId="1" applyFont="1" applyBorder="1" applyAlignment="1" applyProtection="1">
      <alignment horizont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quotePrefix="1" applyAlignment="1" applyProtection="1">
      <alignment horizontal="left" wrapText="1" indent="3"/>
      <protection locked="0"/>
    </xf>
    <xf numFmtId="0" fontId="0" fillId="0" borderId="0" xfId="0" applyAlignment="1" applyProtection="1">
      <alignment horizontal="left" wrapText="1" indent="3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11" borderId="11" xfId="0" applyFont="1" applyFill="1" applyBorder="1" applyAlignment="1" applyProtection="1">
      <alignment horizontal="center" wrapText="1"/>
      <protection locked="0"/>
    </xf>
    <xf numFmtId="0" fontId="10" fillId="11" borderId="12" xfId="0" applyFont="1" applyFill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te" xfId="1" builtinId="10"/>
    <cellStyle name="Output" xfId="2" builtinId="21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13</xdr:row>
      <xdr:rowOff>114300</xdr:rowOff>
    </xdr:from>
    <xdr:to>
      <xdr:col>8</xdr:col>
      <xdr:colOff>14288</xdr:colOff>
      <xdr:row>17</xdr:row>
      <xdr:rowOff>8467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1447800"/>
          <a:ext cx="2214563" cy="656167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13</xdr:row>
      <xdr:rowOff>152400</xdr:rowOff>
    </xdr:from>
    <xdr:to>
      <xdr:col>13</xdr:col>
      <xdr:colOff>579023</xdr:colOff>
      <xdr:row>17</xdr:row>
      <xdr:rowOff>67736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7948"/>
        <a:stretch/>
      </xdr:blipFill>
      <xdr:spPr>
        <a:xfrm>
          <a:off x="5114925" y="1485900"/>
          <a:ext cx="3388898" cy="677336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24</xdr:row>
      <xdr:rowOff>104775</xdr:rowOff>
    </xdr:from>
    <xdr:to>
      <xdr:col>7</xdr:col>
      <xdr:colOff>359841</xdr:colOff>
      <xdr:row>28</xdr:row>
      <xdr:rowOff>14243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43200" y="3571875"/>
          <a:ext cx="1883841" cy="671468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23</xdr:row>
      <xdr:rowOff>95250</xdr:rowOff>
    </xdr:from>
    <xdr:to>
      <xdr:col>13</xdr:col>
      <xdr:colOff>558752</xdr:colOff>
      <xdr:row>29</xdr:row>
      <xdr:rowOff>149662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33925" y="3371850"/>
          <a:ext cx="3749627" cy="1197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face%20Small%20Commercial%20Combustion%20Assessment%20Workbook%20-%20Case%20Study%20AP%2016%20Ma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age 1"/>
      <sheetName val="Page 2"/>
      <sheetName val="Page 3"/>
      <sheetName val="Page 4"/>
      <sheetName val="Page 5"/>
      <sheetName val="Conclusions from Assessment"/>
      <sheetName val="Do Not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y</v>
          </cell>
        </row>
        <row r="5">
          <cell r="B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view="pageLayout" zoomScaleNormal="100" zoomScaleSheetLayoutView="90" workbookViewId="0">
      <selection sqref="A1:XFD1048576"/>
    </sheetView>
  </sheetViews>
  <sheetFormatPr defaultRowHeight="15" x14ac:dyDescent="0.25"/>
  <cols>
    <col min="1" max="1" width="4.140625" style="7" customWidth="1"/>
    <col min="2" max="16384" width="9.140625" style="7"/>
  </cols>
  <sheetData>
    <row r="1" spans="2:10" ht="197.25" customHeight="1" x14ac:dyDescent="0.25">
      <c r="B1" s="85" t="s">
        <v>314</v>
      </c>
      <c r="C1" s="85"/>
      <c r="D1" s="85"/>
      <c r="E1" s="85"/>
      <c r="F1" s="85"/>
      <c r="G1" s="85"/>
      <c r="H1" s="85"/>
      <c r="I1" s="85"/>
      <c r="J1" s="85"/>
    </row>
    <row r="2" spans="2:10" ht="24.75" customHeight="1" x14ac:dyDescent="0.25">
      <c r="B2" s="7" t="s">
        <v>315</v>
      </c>
    </row>
    <row r="3" spans="2:10" ht="27" customHeight="1" x14ac:dyDescent="0.25">
      <c r="B3" s="18" t="s">
        <v>189</v>
      </c>
      <c r="C3" s="85" t="s">
        <v>195</v>
      </c>
      <c r="D3" s="85"/>
      <c r="E3" s="85"/>
      <c r="F3" s="85"/>
      <c r="G3" s="85"/>
      <c r="H3" s="85"/>
      <c r="I3" s="85"/>
      <c r="J3" s="85"/>
    </row>
    <row r="4" spans="2:10" x14ac:dyDescent="0.25">
      <c r="C4" s="85" t="s">
        <v>226</v>
      </c>
      <c r="D4" s="85"/>
      <c r="E4" s="85"/>
      <c r="F4" s="85"/>
      <c r="G4" s="85"/>
      <c r="H4" s="85"/>
      <c r="I4" s="85"/>
      <c r="J4" s="85"/>
    </row>
    <row r="5" spans="2:10" x14ac:dyDescent="0.25">
      <c r="C5" s="85" t="s">
        <v>193</v>
      </c>
      <c r="D5" s="85"/>
      <c r="E5" s="85"/>
      <c r="F5" s="85"/>
      <c r="G5" s="85"/>
      <c r="H5" s="85"/>
      <c r="I5" s="85"/>
      <c r="J5" s="85"/>
    </row>
    <row r="6" spans="2:10" x14ac:dyDescent="0.25">
      <c r="C6" s="85" t="s">
        <v>194</v>
      </c>
      <c r="D6" s="85"/>
      <c r="E6" s="85"/>
      <c r="F6" s="85"/>
      <c r="G6" s="85"/>
      <c r="H6" s="85"/>
      <c r="I6" s="85"/>
      <c r="J6" s="85"/>
    </row>
    <row r="7" spans="2:10" ht="9" customHeight="1" x14ac:dyDescent="0.25"/>
    <row r="8" spans="2:10" ht="31.5" customHeight="1" x14ac:dyDescent="0.25">
      <c r="B8" s="18" t="s">
        <v>190</v>
      </c>
      <c r="C8" s="85" t="s">
        <v>227</v>
      </c>
      <c r="D8" s="85"/>
      <c r="E8" s="85"/>
      <c r="F8" s="85"/>
      <c r="G8" s="85"/>
      <c r="H8" s="85"/>
      <c r="I8" s="85"/>
      <c r="J8" s="85"/>
    </row>
    <row r="9" spans="2:10" ht="15.75" customHeight="1" x14ac:dyDescent="0.25">
      <c r="C9" s="85" t="s">
        <v>231</v>
      </c>
      <c r="D9" s="85"/>
      <c r="E9" s="85"/>
      <c r="F9" s="85"/>
      <c r="G9" s="85"/>
      <c r="H9" s="85"/>
      <c r="I9" s="85"/>
      <c r="J9" s="85"/>
    </row>
    <row r="10" spans="2:10" ht="15" customHeight="1" x14ac:dyDescent="0.25">
      <c r="C10" s="85" t="s">
        <v>228</v>
      </c>
      <c r="D10" s="85"/>
      <c r="E10" s="85"/>
      <c r="F10" s="85"/>
      <c r="G10" s="85"/>
      <c r="H10" s="85"/>
      <c r="I10" s="85"/>
      <c r="J10" s="85"/>
    </row>
    <row r="11" spans="2:10" ht="29.25" customHeight="1" x14ac:dyDescent="0.25">
      <c r="C11" s="85" t="s">
        <v>229</v>
      </c>
      <c r="D11" s="85"/>
      <c r="E11" s="85"/>
      <c r="F11" s="85"/>
      <c r="G11" s="85"/>
      <c r="H11" s="85"/>
      <c r="I11" s="85"/>
      <c r="J11" s="85"/>
    </row>
    <row r="12" spans="2:10" ht="58.5" customHeight="1" x14ac:dyDescent="0.25">
      <c r="C12" s="85" t="s">
        <v>232</v>
      </c>
      <c r="D12" s="85"/>
      <c r="E12" s="85"/>
      <c r="F12" s="85"/>
      <c r="G12" s="85"/>
      <c r="H12" s="85"/>
      <c r="I12" s="85"/>
      <c r="J12" s="85"/>
    </row>
    <row r="13" spans="2:10" ht="30" customHeight="1" x14ac:dyDescent="0.25">
      <c r="C13" s="85" t="s">
        <v>216</v>
      </c>
      <c r="D13" s="85"/>
      <c r="E13" s="85"/>
      <c r="F13" s="85"/>
      <c r="G13" s="85"/>
      <c r="H13" s="85"/>
      <c r="I13" s="85"/>
      <c r="J13" s="85"/>
    </row>
    <row r="14" spans="2:10" ht="11.25" customHeight="1" x14ac:dyDescent="0.25"/>
    <row r="15" spans="2:10" ht="15" customHeight="1" x14ac:dyDescent="0.25">
      <c r="B15" s="18" t="s">
        <v>191</v>
      </c>
      <c r="C15" s="85" t="s">
        <v>197</v>
      </c>
      <c r="D15" s="85"/>
      <c r="E15" s="85"/>
      <c r="F15" s="85"/>
      <c r="G15" s="85"/>
      <c r="H15" s="85"/>
      <c r="I15" s="85"/>
      <c r="J15" s="85"/>
    </row>
    <row r="16" spans="2:10" x14ac:dyDescent="0.25">
      <c r="C16" s="85" t="s">
        <v>196</v>
      </c>
      <c r="D16" s="85"/>
      <c r="E16" s="85"/>
      <c r="F16" s="85"/>
      <c r="G16" s="85"/>
      <c r="H16" s="85"/>
      <c r="I16" s="85"/>
      <c r="J16" s="85"/>
    </row>
    <row r="18" spans="2:10" x14ac:dyDescent="0.25">
      <c r="B18" s="7" t="s">
        <v>223</v>
      </c>
      <c r="C18" s="85" t="s">
        <v>198</v>
      </c>
      <c r="D18" s="85"/>
      <c r="E18" s="85"/>
      <c r="F18" s="85"/>
      <c r="G18" s="85"/>
      <c r="H18" s="85"/>
      <c r="I18" s="85"/>
      <c r="J18" s="85"/>
    </row>
    <row r="19" spans="2:10" ht="30.75" customHeight="1" x14ac:dyDescent="0.25">
      <c r="C19" s="85" t="s">
        <v>199</v>
      </c>
      <c r="D19" s="85"/>
      <c r="E19" s="85"/>
      <c r="F19" s="85"/>
      <c r="G19" s="85"/>
      <c r="H19" s="85"/>
      <c r="I19" s="85"/>
      <c r="J19" s="85"/>
    </row>
    <row r="20" spans="2:10" ht="9" customHeight="1" x14ac:dyDescent="0.25"/>
    <row r="21" spans="2:10" x14ac:dyDescent="0.25">
      <c r="B21" s="7" t="s">
        <v>192</v>
      </c>
      <c r="C21" s="85" t="s">
        <v>230</v>
      </c>
      <c r="D21" s="85"/>
      <c r="E21" s="85"/>
      <c r="F21" s="85"/>
      <c r="G21" s="85"/>
      <c r="H21" s="85"/>
      <c r="I21" s="85"/>
      <c r="J21" s="85"/>
    </row>
    <row r="22" spans="2:10" x14ac:dyDescent="0.25">
      <c r="C22" s="85" t="s">
        <v>200</v>
      </c>
      <c r="D22" s="85"/>
      <c r="E22" s="85"/>
      <c r="F22" s="85"/>
      <c r="G22" s="85"/>
      <c r="H22" s="85"/>
      <c r="I22" s="85"/>
      <c r="J22" s="85"/>
    </row>
    <row r="23" spans="2:10" x14ac:dyDescent="0.25">
      <c r="C23" s="85" t="s">
        <v>201</v>
      </c>
      <c r="D23" s="85"/>
      <c r="E23" s="85"/>
      <c r="F23" s="85"/>
      <c r="G23" s="85"/>
      <c r="H23" s="85"/>
      <c r="I23" s="85"/>
      <c r="J23" s="85"/>
    </row>
    <row r="24" spans="2:10" ht="9.75" customHeight="1" x14ac:dyDescent="0.25"/>
    <row r="25" spans="2:10" x14ac:dyDescent="0.25">
      <c r="B25" s="7" t="s">
        <v>225</v>
      </c>
    </row>
    <row r="26" spans="2:10" ht="42.75" customHeight="1" x14ac:dyDescent="0.25">
      <c r="B26" s="85" t="s">
        <v>263</v>
      </c>
      <c r="C26" s="85"/>
      <c r="D26" s="85"/>
      <c r="E26" s="85"/>
      <c r="F26" s="85"/>
      <c r="G26" s="85"/>
      <c r="H26" s="85"/>
      <c r="I26" s="85"/>
      <c r="J26" s="85"/>
    </row>
  </sheetData>
  <sheetProtection sheet="1" objects="1" scenarios="1" selectLockedCells="1"/>
  <customSheetViews>
    <customSheetView guid="{41CB5C30-17B5-48A7-9D4E-CAC9C569B46A}" showPageBreaks="1" topLeftCell="A7">
      <selection activeCell="A29" sqref="A29"/>
      <pageMargins left="0.7" right="0.7" top="0.75" bottom="0.75" header="0.3" footer="0.3"/>
      <pageSetup orientation="portrait" verticalDpi="0" r:id="rId1"/>
    </customSheetView>
  </customSheetViews>
  <mergeCells count="19">
    <mergeCell ref="C22:J22"/>
    <mergeCell ref="B26:J26"/>
    <mergeCell ref="C23:J23"/>
    <mergeCell ref="C13:J13"/>
    <mergeCell ref="C16:J16"/>
    <mergeCell ref="C18:J18"/>
    <mergeCell ref="C19:J19"/>
    <mergeCell ref="C15:J15"/>
    <mergeCell ref="C21:J21"/>
    <mergeCell ref="C10:J10"/>
    <mergeCell ref="C11:J11"/>
    <mergeCell ref="C12:J12"/>
    <mergeCell ref="B1:J1"/>
    <mergeCell ref="C3:J3"/>
    <mergeCell ref="C8:J8"/>
    <mergeCell ref="C6:J6"/>
    <mergeCell ref="C5:J5"/>
    <mergeCell ref="C4:J4"/>
    <mergeCell ref="C9:J9"/>
  </mergeCells>
  <pageMargins left="0.7" right="0.7" top="0.75" bottom="0.38541666666666669" header="0.3" footer="0.3"/>
  <pageSetup orientation="portrait" verticalDpi="0" r:id="rId2"/>
  <headerFooter>
    <oddHeader>&amp;C&amp;14Small Commercial Combustion Appliance Assessment Workbook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3"/>
  <sheetViews>
    <sheetView tabSelected="1" view="pageLayout" topLeftCell="A28" zoomScale="80" zoomScaleNormal="100" zoomScaleSheetLayoutView="100" zoomScalePageLayoutView="80" workbookViewId="0">
      <selection activeCell="E56" sqref="E56:P56"/>
    </sheetView>
  </sheetViews>
  <sheetFormatPr defaultRowHeight="15" x14ac:dyDescent="0.25"/>
  <cols>
    <col min="1" max="1" width="4.7109375" style="7" customWidth="1"/>
    <col min="2" max="3" width="9.140625" style="7"/>
    <col min="4" max="4" width="9" style="7" customWidth="1"/>
    <col min="5" max="7" width="9.140625" style="7"/>
    <col min="8" max="8" width="9.140625" style="7" customWidth="1"/>
    <col min="9" max="16384" width="9.140625" style="7"/>
  </cols>
  <sheetData>
    <row r="2" spans="1:15" ht="15" customHeight="1" x14ac:dyDescent="0.25">
      <c r="D2" s="86" t="s">
        <v>224</v>
      </c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 ht="15" customHeight="1" x14ac:dyDescent="0.25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15" customHeight="1" x14ac:dyDescent="0.25"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5" x14ac:dyDescent="0.25"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6" t="s">
        <v>2</v>
      </c>
      <c r="M6" s="97"/>
      <c r="N6" s="97"/>
      <c r="O6" s="98"/>
    </row>
    <row r="7" spans="1:15" x14ac:dyDescent="0.25">
      <c r="C7" s="93"/>
      <c r="D7" s="94"/>
      <c r="E7" s="94"/>
      <c r="F7" s="94"/>
      <c r="G7" s="94"/>
      <c r="H7" s="94"/>
      <c r="I7" s="94"/>
      <c r="J7" s="94"/>
      <c r="K7" s="95"/>
      <c r="L7" s="99"/>
      <c r="M7" s="100"/>
      <c r="N7" s="100"/>
      <c r="O7" s="101"/>
    </row>
    <row r="8" spans="1:15" x14ac:dyDescent="0.25">
      <c r="C8" s="90" t="s">
        <v>1</v>
      </c>
      <c r="D8" s="91"/>
      <c r="E8" s="91"/>
      <c r="F8" s="91"/>
      <c r="G8" s="91"/>
      <c r="H8" s="91"/>
      <c r="I8" s="91"/>
      <c r="J8" s="91"/>
      <c r="K8" s="92"/>
      <c r="L8" s="96" t="s">
        <v>188</v>
      </c>
      <c r="M8" s="97"/>
      <c r="N8" s="97"/>
      <c r="O8" s="98"/>
    </row>
    <row r="9" spans="1:15" x14ac:dyDescent="0.25">
      <c r="C9" s="117"/>
      <c r="D9" s="118"/>
      <c r="E9" s="118"/>
      <c r="F9" s="118"/>
      <c r="G9" s="118"/>
      <c r="H9" s="118"/>
      <c r="I9" s="118"/>
      <c r="J9" s="118"/>
      <c r="K9" s="119"/>
      <c r="L9" s="114"/>
      <c r="M9" s="115"/>
      <c r="N9" s="115"/>
      <c r="O9" s="116"/>
    </row>
    <row r="10" spans="1:15" x14ac:dyDescent="0.25">
      <c r="C10" s="117"/>
      <c r="D10" s="118"/>
      <c r="E10" s="118"/>
      <c r="F10" s="118"/>
      <c r="G10" s="118"/>
      <c r="H10" s="118"/>
      <c r="I10" s="118"/>
      <c r="J10" s="118"/>
      <c r="K10" s="119"/>
      <c r="L10" s="114"/>
      <c r="M10" s="115"/>
      <c r="N10" s="115"/>
      <c r="O10" s="116"/>
    </row>
    <row r="11" spans="1:15" x14ac:dyDescent="0.25">
      <c r="C11" s="93"/>
      <c r="D11" s="94"/>
      <c r="E11" s="94"/>
      <c r="F11" s="94"/>
      <c r="G11" s="94"/>
      <c r="H11" s="94"/>
      <c r="I11" s="94"/>
      <c r="J11" s="94"/>
      <c r="K11" s="95"/>
      <c r="L11" s="99"/>
      <c r="M11" s="100"/>
      <c r="N11" s="100"/>
      <c r="O11" s="101"/>
    </row>
    <row r="12" spans="1:15" x14ac:dyDescent="0.25">
      <c r="C12" s="20"/>
      <c r="D12" s="20"/>
      <c r="E12" s="20"/>
      <c r="F12" s="20"/>
      <c r="G12" s="20"/>
      <c r="H12" s="21"/>
      <c r="I12" s="21"/>
      <c r="J12" s="21"/>
    </row>
    <row r="13" spans="1:15" ht="15" customHeight="1" x14ac:dyDescent="0.25">
      <c r="C13" s="105" t="s">
        <v>32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x14ac:dyDescent="0.25"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 x14ac:dyDescent="0.25"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x14ac:dyDescent="0.25"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3:15" x14ac:dyDescent="0.25"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3:15" x14ac:dyDescent="0.25">
      <c r="C18" s="20"/>
      <c r="D18" s="20"/>
      <c r="E18" s="20"/>
      <c r="F18" s="20"/>
      <c r="G18" s="20"/>
      <c r="H18" s="21"/>
      <c r="I18" s="21"/>
      <c r="J18" s="21"/>
    </row>
    <row r="19" spans="3:15" ht="17.25" x14ac:dyDescent="0.25">
      <c r="C19" s="1"/>
      <c r="D19" s="22" t="s">
        <v>144</v>
      </c>
      <c r="E19" s="7" t="s">
        <v>145</v>
      </c>
      <c r="J19" s="23" t="s">
        <v>3</v>
      </c>
      <c r="K19" s="24"/>
      <c r="L19" s="24"/>
      <c r="M19" s="24"/>
      <c r="N19" s="25"/>
    </row>
    <row r="20" spans="3:15" x14ac:dyDescent="0.25">
      <c r="C20" s="1"/>
      <c r="D20" s="26" t="s">
        <v>146</v>
      </c>
      <c r="E20" s="7" t="s">
        <v>147</v>
      </c>
      <c r="J20" s="27" t="s">
        <v>4</v>
      </c>
      <c r="K20" s="8"/>
      <c r="L20" s="8"/>
      <c r="M20" s="8"/>
      <c r="N20" s="28"/>
    </row>
    <row r="21" spans="3:15" x14ac:dyDescent="0.25">
      <c r="C21" s="1"/>
      <c r="D21" s="26" t="s">
        <v>146</v>
      </c>
      <c r="E21" s="7" t="s">
        <v>148</v>
      </c>
      <c r="J21" s="27" t="s">
        <v>5</v>
      </c>
      <c r="K21" s="8"/>
      <c r="L21" s="8"/>
      <c r="M21" s="8"/>
      <c r="N21" s="28"/>
    </row>
    <row r="22" spans="3:15" x14ac:dyDescent="0.25">
      <c r="C22" s="4" t="str">
        <f>IF(C20="", "", C20-C21)</f>
        <v/>
      </c>
      <c r="D22" s="26" t="s">
        <v>146</v>
      </c>
      <c r="E22" s="29" t="s">
        <v>149</v>
      </c>
      <c r="F22" s="29" t="s">
        <v>150</v>
      </c>
      <c r="J22" s="27" t="s">
        <v>6</v>
      </c>
      <c r="K22" s="8"/>
      <c r="L22" s="8"/>
      <c r="M22" s="8"/>
      <c r="N22" s="28"/>
    </row>
    <row r="23" spans="3:15" x14ac:dyDescent="0.25">
      <c r="J23" s="27" t="s">
        <v>153</v>
      </c>
      <c r="K23" s="30"/>
      <c r="L23" s="30"/>
      <c r="M23" s="30"/>
      <c r="N23" s="28"/>
    </row>
    <row r="24" spans="3:15" x14ac:dyDescent="0.25">
      <c r="J24" s="27" t="s">
        <v>152</v>
      </c>
      <c r="K24" s="8"/>
      <c r="L24" s="8"/>
      <c r="M24" s="8"/>
      <c r="N24" s="28"/>
    </row>
    <row r="25" spans="3:15" x14ac:dyDescent="0.25">
      <c r="J25" s="31" t="s">
        <v>151</v>
      </c>
      <c r="K25" s="14"/>
      <c r="L25" s="14"/>
      <c r="M25" s="14"/>
      <c r="N25" s="32"/>
    </row>
    <row r="27" spans="3:15" x14ac:dyDescent="0.25">
      <c r="C27" s="33" t="s">
        <v>217</v>
      </c>
    </row>
    <row r="29" spans="3:15" x14ac:dyDescent="0.25">
      <c r="C29" s="1"/>
      <c r="D29" s="22" t="s">
        <v>154</v>
      </c>
      <c r="E29" s="7" t="s">
        <v>7</v>
      </c>
    </row>
    <row r="30" spans="3:15" x14ac:dyDescent="0.25">
      <c r="C30" s="22"/>
      <c r="E30" s="85" t="s">
        <v>218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3:15" x14ac:dyDescent="0.25">
      <c r="C31" s="22"/>
      <c r="E31" s="7" t="s">
        <v>8</v>
      </c>
    </row>
    <row r="32" spans="3:15" x14ac:dyDescent="0.25">
      <c r="C32" s="1"/>
      <c r="D32" s="22" t="s">
        <v>12</v>
      </c>
      <c r="E32" s="7" t="s">
        <v>9</v>
      </c>
    </row>
    <row r="33" spans="1:16" x14ac:dyDescent="0.25">
      <c r="C33" s="2"/>
      <c r="D33" s="22" t="s">
        <v>12</v>
      </c>
      <c r="E33" s="7" t="s">
        <v>10</v>
      </c>
      <c r="I33" s="121"/>
      <c r="J33" s="121"/>
      <c r="K33" s="121"/>
    </row>
    <row r="34" spans="1:16" x14ac:dyDescent="0.25">
      <c r="C34" s="2"/>
      <c r="D34" s="22" t="s">
        <v>12</v>
      </c>
      <c r="E34" s="7" t="s">
        <v>10</v>
      </c>
      <c r="I34" s="122"/>
      <c r="J34" s="122"/>
      <c r="K34" s="122"/>
    </row>
    <row r="35" spans="1:16" x14ac:dyDescent="0.25">
      <c r="C35" s="2"/>
      <c r="D35" s="22" t="s">
        <v>12</v>
      </c>
      <c r="E35" s="7" t="s">
        <v>10</v>
      </c>
      <c r="I35" s="122"/>
      <c r="J35" s="122"/>
      <c r="K35" s="122"/>
    </row>
    <row r="36" spans="1:16" x14ac:dyDescent="0.25">
      <c r="C36" s="2"/>
      <c r="D36" s="22" t="s">
        <v>12</v>
      </c>
      <c r="E36" s="7" t="s">
        <v>13</v>
      </c>
    </row>
    <row r="38" spans="1:16" x14ac:dyDescent="0.25">
      <c r="A38" s="34" t="s">
        <v>33</v>
      </c>
      <c r="B38" s="102" t="str">
        <f>IF(C32="","",IF(C32&gt;25,"Alert!",IF(C33&gt;25,"Alert!",IF(C34&gt;25,"Alert!",IF(C35&gt;25,"Alert!",IF(C36&gt;25,"Alert!","Acceptable!"))))))</f>
        <v/>
      </c>
      <c r="C38" s="103"/>
      <c r="D38" s="104"/>
      <c r="E38" s="7" t="s">
        <v>202</v>
      </c>
    </row>
    <row r="39" spans="1:16" x14ac:dyDescent="0.25">
      <c r="B39" s="7" t="s">
        <v>312</v>
      </c>
      <c r="E39" s="7" t="s">
        <v>156</v>
      </c>
    </row>
    <row r="40" spans="1:16" x14ac:dyDescent="0.25">
      <c r="E40" s="7" t="s">
        <v>155</v>
      </c>
    </row>
    <row r="42" spans="1:16" x14ac:dyDescent="0.25">
      <c r="C42" s="33" t="s">
        <v>203</v>
      </c>
    </row>
    <row r="43" spans="1:16" ht="9.75" customHeight="1" x14ac:dyDescent="0.25"/>
    <row r="44" spans="1:16" x14ac:dyDescent="0.25">
      <c r="C44" s="1"/>
      <c r="D44" s="22" t="s">
        <v>154</v>
      </c>
      <c r="E44" s="7" t="s">
        <v>14</v>
      </c>
    </row>
    <row r="45" spans="1:16" x14ac:dyDescent="0.25">
      <c r="C45" s="22"/>
      <c r="E45" s="7" t="s">
        <v>208</v>
      </c>
    </row>
    <row r="46" spans="1:16" x14ac:dyDescent="0.25">
      <c r="C46" s="22"/>
      <c r="E46" s="7" t="s">
        <v>15</v>
      </c>
    </row>
    <row r="47" spans="1:16" x14ac:dyDescent="0.25">
      <c r="C47" s="22"/>
      <c r="E47" s="7" t="s">
        <v>16</v>
      </c>
    </row>
    <row r="48" spans="1:16" x14ac:dyDescent="0.25">
      <c r="C48" s="22"/>
      <c r="E48" s="7" t="s">
        <v>233</v>
      </c>
      <c r="M48" s="35" t="s">
        <v>209</v>
      </c>
      <c r="N48" s="24"/>
      <c r="O48" s="24"/>
      <c r="P48" s="25"/>
    </row>
    <row r="49" spans="3:16" x14ac:dyDescent="0.25">
      <c r="C49" s="1"/>
      <c r="D49" s="22" t="s">
        <v>154</v>
      </c>
      <c r="E49" s="7" t="s">
        <v>17</v>
      </c>
      <c r="M49" s="27"/>
      <c r="N49" s="8"/>
      <c r="O49" s="8"/>
      <c r="P49" s="28"/>
    </row>
    <row r="50" spans="3:16" x14ac:dyDescent="0.25">
      <c r="C50" s="1"/>
      <c r="D50" s="22" t="s">
        <v>154</v>
      </c>
      <c r="E50" s="7" t="s">
        <v>234</v>
      </c>
      <c r="M50" s="27"/>
      <c r="N50" s="8"/>
      <c r="O50" s="8"/>
      <c r="P50" s="28"/>
    </row>
    <row r="51" spans="3:16" x14ac:dyDescent="0.25">
      <c r="C51" s="1"/>
      <c r="D51" s="22" t="s">
        <v>154</v>
      </c>
      <c r="E51" s="7" t="s">
        <v>18</v>
      </c>
      <c r="M51" s="27"/>
      <c r="N51" s="8"/>
      <c r="O51" s="8"/>
      <c r="P51" s="28"/>
    </row>
    <row r="52" spans="3:16" x14ac:dyDescent="0.25">
      <c r="C52" s="1"/>
      <c r="D52" s="22" t="s">
        <v>154</v>
      </c>
      <c r="E52" s="7" t="s">
        <v>235</v>
      </c>
      <c r="M52" s="27"/>
      <c r="N52" s="8"/>
      <c r="O52" s="8"/>
      <c r="P52" s="28"/>
    </row>
    <row r="53" spans="3:16" x14ac:dyDescent="0.25">
      <c r="C53" s="1"/>
      <c r="D53" s="22" t="s">
        <v>154</v>
      </c>
      <c r="E53" s="7" t="s">
        <v>236</v>
      </c>
      <c r="M53" s="27"/>
      <c r="N53" s="8"/>
      <c r="O53" s="8"/>
      <c r="P53" s="28"/>
    </row>
    <row r="54" spans="3:16" x14ac:dyDescent="0.25">
      <c r="C54" s="22"/>
      <c r="E54" s="7" t="s">
        <v>19</v>
      </c>
      <c r="M54" s="31"/>
      <c r="N54" s="14"/>
      <c r="O54" s="14"/>
      <c r="P54" s="32"/>
    </row>
    <row r="55" spans="3:16" ht="31.5" customHeight="1" x14ac:dyDescent="0.25">
      <c r="C55" s="1"/>
      <c r="D55" s="22" t="s">
        <v>154</v>
      </c>
      <c r="E55" s="132" t="s">
        <v>317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3:16" ht="30.75" customHeight="1" x14ac:dyDescent="0.25">
      <c r="C56" s="1"/>
      <c r="D56" s="22" t="s">
        <v>154</v>
      </c>
      <c r="E56" s="85" t="s">
        <v>238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3:16" x14ac:dyDescent="0.25">
      <c r="C57" s="1"/>
      <c r="D57" s="22" t="s">
        <v>154</v>
      </c>
      <c r="E57" s="7" t="s">
        <v>237</v>
      </c>
    </row>
    <row r="59" spans="3:16" ht="31.5" customHeight="1" x14ac:dyDescent="0.25">
      <c r="C59" s="134" t="s">
        <v>239</v>
      </c>
      <c r="D59" s="134"/>
      <c r="E59" s="134"/>
      <c r="F59" s="134"/>
      <c r="G59" s="134"/>
      <c r="H59" s="134"/>
      <c r="I59" s="134"/>
      <c r="J59" s="134"/>
    </row>
    <row r="60" spans="3:16" x14ac:dyDescent="0.25">
      <c r="C60" s="33"/>
    </row>
    <row r="61" spans="3:16" x14ac:dyDescent="0.25">
      <c r="G61" s="120" t="s">
        <v>27</v>
      </c>
      <c r="H61" s="120"/>
      <c r="I61" s="120"/>
      <c r="K61" s="36" t="s">
        <v>204</v>
      </c>
      <c r="L61" s="24"/>
      <c r="M61" s="24"/>
      <c r="N61" s="24"/>
      <c r="O61" s="24"/>
      <c r="P61" s="25"/>
    </row>
    <row r="62" spans="3:16" ht="15" customHeight="1" x14ac:dyDescent="0.25">
      <c r="C62" s="1"/>
      <c r="D62" s="22" t="s">
        <v>25</v>
      </c>
      <c r="E62" s="7" t="s">
        <v>20</v>
      </c>
      <c r="G62" s="121"/>
      <c r="H62" s="121"/>
      <c r="I62" s="121"/>
      <c r="K62" s="123" t="s">
        <v>205</v>
      </c>
      <c r="L62" s="124"/>
      <c r="M62" s="124"/>
      <c r="N62" s="124"/>
      <c r="O62" s="124"/>
      <c r="P62" s="125"/>
    </row>
    <row r="63" spans="3:16" ht="15" customHeight="1" x14ac:dyDescent="0.25">
      <c r="C63" s="1"/>
      <c r="D63" s="22" t="s">
        <v>25</v>
      </c>
      <c r="E63" s="7" t="s">
        <v>24</v>
      </c>
      <c r="G63" s="122"/>
      <c r="H63" s="122"/>
      <c r="I63" s="122"/>
      <c r="K63" s="123"/>
      <c r="L63" s="124"/>
      <c r="M63" s="124"/>
      <c r="N63" s="124"/>
      <c r="O63" s="124"/>
      <c r="P63" s="125"/>
    </row>
    <row r="64" spans="3:16" x14ac:dyDescent="0.25">
      <c r="C64" s="1"/>
      <c r="D64" s="22" t="s">
        <v>25</v>
      </c>
      <c r="E64" s="7" t="s">
        <v>21</v>
      </c>
      <c r="G64" s="122"/>
      <c r="H64" s="122"/>
      <c r="I64" s="122"/>
      <c r="K64" s="123"/>
      <c r="L64" s="124"/>
      <c r="M64" s="124"/>
      <c r="N64" s="124"/>
      <c r="O64" s="124"/>
      <c r="P64" s="125"/>
    </row>
    <row r="65" spans="1:16" ht="15" customHeight="1" x14ac:dyDescent="0.25">
      <c r="C65" s="1"/>
      <c r="D65" s="22" t="s">
        <v>25</v>
      </c>
      <c r="E65" s="7" t="s">
        <v>22</v>
      </c>
      <c r="G65" s="122"/>
      <c r="H65" s="122"/>
      <c r="I65" s="122"/>
      <c r="K65" s="126" t="s">
        <v>210</v>
      </c>
      <c r="L65" s="127"/>
      <c r="M65" s="127"/>
      <c r="N65" s="127"/>
      <c r="O65" s="127"/>
      <c r="P65" s="128"/>
    </row>
    <row r="66" spans="1:16" x14ac:dyDescent="0.25">
      <c r="C66" s="1"/>
      <c r="D66" s="22" t="s">
        <v>25</v>
      </c>
      <c r="E66" s="7" t="s">
        <v>23</v>
      </c>
      <c r="G66" s="122"/>
      <c r="H66" s="122"/>
      <c r="I66" s="122"/>
      <c r="K66" s="126"/>
      <c r="L66" s="127"/>
      <c r="M66" s="127"/>
      <c r="N66" s="127"/>
      <c r="O66" s="127"/>
      <c r="P66" s="128"/>
    </row>
    <row r="67" spans="1:16" x14ac:dyDescent="0.25">
      <c r="C67" s="1"/>
      <c r="D67" s="22" t="s">
        <v>25</v>
      </c>
      <c r="E67" s="7" t="s">
        <v>26</v>
      </c>
      <c r="G67" s="122"/>
      <c r="H67" s="122"/>
      <c r="I67" s="122"/>
      <c r="K67" s="126"/>
      <c r="L67" s="127"/>
      <c r="M67" s="127"/>
      <c r="N67" s="127"/>
      <c r="O67" s="127"/>
      <c r="P67" s="128"/>
    </row>
    <row r="68" spans="1:16" ht="15" customHeight="1" x14ac:dyDescent="0.25">
      <c r="K68" s="126" t="s">
        <v>206</v>
      </c>
      <c r="L68" s="127"/>
      <c r="M68" s="127"/>
      <c r="N68" s="127"/>
      <c r="O68" s="127"/>
      <c r="P68" s="128"/>
    </row>
    <row r="69" spans="1:16" x14ac:dyDescent="0.25">
      <c r="A69" s="34" t="s">
        <v>33</v>
      </c>
      <c r="B69" s="87" t="str">
        <f>IF(C62="", "", SUM(C62:C67))</f>
        <v/>
      </c>
      <c r="C69" s="88"/>
      <c r="D69" s="89"/>
      <c r="E69" s="37" t="s">
        <v>28</v>
      </c>
      <c r="K69" s="126"/>
      <c r="L69" s="127"/>
      <c r="M69" s="127"/>
      <c r="N69" s="127"/>
      <c r="O69" s="127"/>
      <c r="P69" s="128"/>
    </row>
    <row r="70" spans="1:16" x14ac:dyDescent="0.25">
      <c r="K70" s="126"/>
      <c r="L70" s="127"/>
      <c r="M70" s="127"/>
      <c r="N70" s="127"/>
      <c r="O70" s="127"/>
      <c r="P70" s="128"/>
    </row>
    <row r="71" spans="1:16" ht="17.25" x14ac:dyDescent="0.25">
      <c r="A71" s="34" t="s">
        <v>33</v>
      </c>
      <c r="B71" s="87" t="str">
        <f>IF(B69="", "", B69*50)</f>
        <v/>
      </c>
      <c r="C71" s="88"/>
      <c r="D71" s="89"/>
      <c r="E71" s="22" t="s">
        <v>29</v>
      </c>
      <c r="F71" s="7" t="s">
        <v>30</v>
      </c>
      <c r="K71" s="126" t="s">
        <v>207</v>
      </c>
      <c r="L71" s="127"/>
      <c r="M71" s="127"/>
      <c r="N71" s="127"/>
      <c r="O71" s="127"/>
      <c r="P71" s="128"/>
    </row>
    <row r="72" spans="1:16" x14ac:dyDescent="0.25">
      <c r="F72" s="7" t="s">
        <v>31</v>
      </c>
      <c r="K72" s="126"/>
      <c r="L72" s="127"/>
      <c r="M72" s="127"/>
      <c r="N72" s="127"/>
      <c r="O72" s="127"/>
      <c r="P72" s="128"/>
    </row>
    <row r="73" spans="1:16" x14ac:dyDescent="0.25">
      <c r="K73" s="129"/>
      <c r="L73" s="130"/>
      <c r="M73" s="130"/>
      <c r="N73" s="130"/>
      <c r="O73" s="130"/>
      <c r="P73" s="131"/>
    </row>
  </sheetData>
  <sheetProtection sheet="1" objects="1" scenarios="1" selectLockedCells="1"/>
  <customSheetViews>
    <customSheetView guid="{41CB5C30-17B5-48A7-9D4E-CAC9C569B46A}" showPageBreaks="1" fitToPage="1" view="pageLayout" topLeftCell="A7">
      <selection activeCell="D5" sqref="D5"/>
      <pageMargins left="0.25" right="0.25" top="0.25" bottom="0.4" header="0" footer="0"/>
      <printOptions verticalCentered="1"/>
      <pageSetup scale="72" orientation="portrait" r:id="rId1"/>
      <headerFooter>
        <oddFooter>&amp;Lversion I&amp;CSouthface Energy Institute&amp;Rp. 1</oddFooter>
      </headerFooter>
    </customSheetView>
  </customSheetViews>
  <mergeCells count="27">
    <mergeCell ref="I33:K33"/>
    <mergeCell ref="I34:K34"/>
    <mergeCell ref="I35:K35"/>
    <mergeCell ref="K68:P70"/>
    <mergeCell ref="K71:P73"/>
    <mergeCell ref="E55:P55"/>
    <mergeCell ref="C59:J59"/>
    <mergeCell ref="G65:I65"/>
    <mergeCell ref="G66:I66"/>
    <mergeCell ref="G67:I67"/>
    <mergeCell ref="E56:P56"/>
    <mergeCell ref="D2:N4"/>
    <mergeCell ref="B71:D71"/>
    <mergeCell ref="B69:D69"/>
    <mergeCell ref="C6:K7"/>
    <mergeCell ref="L6:O7"/>
    <mergeCell ref="B38:D38"/>
    <mergeCell ref="C13:O17"/>
    <mergeCell ref="L8:O11"/>
    <mergeCell ref="C8:K11"/>
    <mergeCell ref="G61:I61"/>
    <mergeCell ref="G62:I62"/>
    <mergeCell ref="G63:I63"/>
    <mergeCell ref="G64:I64"/>
    <mergeCell ref="E30:O30"/>
    <mergeCell ref="K62:P64"/>
    <mergeCell ref="K65:P67"/>
  </mergeCells>
  <dataValidations count="1">
    <dataValidation type="list" allowBlank="1" showInputMessage="1" showErrorMessage="1" sqref="C55:C57 C29 C44 C49:C53">
      <formula1>YESNO2</formula1>
    </dataValidation>
  </dataValidations>
  <printOptions verticalCentered="1"/>
  <pageMargins left="0.25" right="0.25" top="0.25" bottom="0.4" header="0" footer="0"/>
  <pageSetup scale="67" orientation="portrait" r:id="rId2"/>
  <headerFooter>
    <oddFooter>&amp;Lversion I&amp;CSouthface Energy Institute&amp;Rp.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74"/>
  <sheetViews>
    <sheetView view="pageLayout" zoomScale="90" zoomScaleNormal="100" zoomScalePageLayoutView="90" workbookViewId="0">
      <selection activeCell="C11" sqref="C11"/>
    </sheetView>
  </sheetViews>
  <sheetFormatPr defaultRowHeight="15" x14ac:dyDescent="0.25"/>
  <cols>
    <col min="1" max="1" width="4.7109375" style="7" customWidth="1"/>
    <col min="2" max="10" width="9.140625" style="7"/>
    <col min="11" max="11" width="9.140625" style="7" customWidth="1"/>
    <col min="12" max="16384" width="9.140625" style="7"/>
  </cols>
  <sheetData>
    <row r="4" spans="1:15" x14ac:dyDescent="0.25">
      <c r="J4" s="23" t="s">
        <v>242</v>
      </c>
      <c r="K4" s="24"/>
      <c r="L4" s="24"/>
      <c r="M4" s="24"/>
      <c r="N4" s="24"/>
      <c r="O4" s="25"/>
    </row>
    <row r="5" spans="1:15" x14ac:dyDescent="0.25">
      <c r="A5" s="34" t="s">
        <v>33</v>
      </c>
      <c r="B5" s="87" t="str">
        <f>'Page 1'!B69:D69</f>
        <v/>
      </c>
      <c r="C5" s="88"/>
      <c r="D5" s="89"/>
      <c r="E5" s="37" t="s">
        <v>28</v>
      </c>
      <c r="J5" s="27" t="s">
        <v>244</v>
      </c>
      <c r="K5" s="8"/>
      <c r="L5" s="8"/>
      <c r="M5" s="8"/>
      <c r="N5" s="8"/>
      <c r="O5" s="28"/>
    </row>
    <row r="6" spans="1:15" x14ac:dyDescent="0.25">
      <c r="J6" s="27" t="s">
        <v>245</v>
      </c>
      <c r="K6" s="8"/>
      <c r="L6" s="8"/>
      <c r="M6" s="8"/>
      <c r="N6" s="8"/>
      <c r="O6" s="28"/>
    </row>
    <row r="7" spans="1:15" ht="17.25" x14ac:dyDescent="0.25">
      <c r="A7" s="34" t="s">
        <v>33</v>
      </c>
      <c r="B7" s="87" t="str">
        <f>'Page 1'!B71:D71</f>
        <v/>
      </c>
      <c r="C7" s="88"/>
      <c r="D7" s="89"/>
      <c r="E7" s="22" t="s">
        <v>29</v>
      </c>
      <c r="F7" s="7" t="s">
        <v>30</v>
      </c>
      <c r="J7" s="27" t="s">
        <v>240</v>
      </c>
      <c r="K7" s="8"/>
      <c r="L7" s="8"/>
      <c r="M7" s="8"/>
      <c r="N7" s="8"/>
      <c r="O7" s="28"/>
    </row>
    <row r="8" spans="1:15" x14ac:dyDescent="0.25">
      <c r="J8" s="31" t="s">
        <v>241</v>
      </c>
      <c r="K8" s="14"/>
      <c r="L8" s="14"/>
      <c r="M8" s="14"/>
      <c r="N8" s="14"/>
      <c r="O8" s="32"/>
    </row>
    <row r="9" spans="1:15" x14ac:dyDescent="0.25">
      <c r="C9" s="33" t="s">
        <v>40</v>
      </c>
    </row>
    <row r="11" spans="1:15" ht="15" customHeight="1" x14ac:dyDescent="0.25">
      <c r="C11" s="1"/>
      <c r="D11" s="22" t="s">
        <v>154</v>
      </c>
      <c r="E11" s="7" t="s">
        <v>211</v>
      </c>
    </row>
    <row r="12" spans="1:15" ht="15" customHeight="1" x14ac:dyDescent="0.25">
      <c r="C12" s="9"/>
      <c r="D12" s="22"/>
      <c r="E12" s="7" t="s">
        <v>306</v>
      </c>
    </row>
    <row r="13" spans="1:15" x14ac:dyDescent="0.25">
      <c r="C13" s="22"/>
      <c r="E13" s="7" t="s">
        <v>307</v>
      </c>
    </row>
    <row r="14" spans="1:15" x14ac:dyDescent="0.25">
      <c r="C14" s="1"/>
      <c r="D14" s="22" t="s">
        <v>154</v>
      </c>
      <c r="E14" s="7" t="s">
        <v>160</v>
      </c>
    </row>
    <row r="15" spans="1:15" x14ac:dyDescent="0.25">
      <c r="C15" s="1"/>
      <c r="D15" s="22" t="s">
        <v>154</v>
      </c>
      <c r="E15" s="7" t="s">
        <v>161</v>
      </c>
    </row>
    <row r="16" spans="1:15" x14ac:dyDescent="0.25">
      <c r="C16" s="1"/>
      <c r="D16" s="22" t="s">
        <v>154</v>
      </c>
      <c r="E16" s="7" t="s">
        <v>34</v>
      </c>
    </row>
    <row r="17" spans="1:15" x14ac:dyDescent="0.25">
      <c r="E17" s="7" t="s">
        <v>185</v>
      </c>
      <c r="L17" s="23" t="s">
        <v>123</v>
      </c>
      <c r="M17" s="24"/>
      <c r="N17" s="24"/>
      <c r="O17" s="25"/>
    </row>
    <row r="18" spans="1:15" ht="17.25" x14ac:dyDescent="0.25">
      <c r="C18" s="5"/>
      <c r="D18" s="22" t="s">
        <v>35</v>
      </c>
      <c r="E18" s="7" t="s">
        <v>158</v>
      </c>
      <c r="L18" s="38" t="s">
        <v>164</v>
      </c>
      <c r="M18" s="8"/>
      <c r="N18" s="8"/>
      <c r="O18" s="39" t="s">
        <v>163</v>
      </c>
    </row>
    <row r="19" spans="1:15" ht="17.25" x14ac:dyDescent="0.25">
      <c r="C19" s="5"/>
      <c r="D19" s="22"/>
      <c r="E19" s="7" t="s">
        <v>184</v>
      </c>
      <c r="L19" s="38" t="s">
        <v>167</v>
      </c>
      <c r="M19" s="8"/>
      <c r="N19" s="8"/>
      <c r="O19" s="39" t="s">
        <v>166</v>
      </c>
    </row>
    <row r="20" spans="1:15" ht="17.25" x14ac:dyDescent="0.25">
      <c r="C20" s="80" t="str">
        <f>IF(C19="","",(C19*(C18/2)^2*PI()))</f>
        <v/>
      </c>
      <c r="D20" s="22" t="s">
        <v>36</v>
      </c>
      <c r="E20" s="7" t="s">
        <v>257</v>
      </c>
      <c r="L20" s="40" t="s">
        <v>168</v>
      </c>
      <c r="M20" s="14"/>
      <c r="N20" s="14"/>
      <c r="O20" s="41" t="s">
        <v>165</v>
      </c>
    </row>
    <row r="21" spans="1:15" x14ac:dyDescent="0.25">
      <c r="C21" s="5"/>
      <c r="D21" s="22" t="s">
        <v>35</v>
      </c>
      <c r="E21" s="7" t="s">
        <v>255</v>
      </c>
    </row>
    <row r="22" spans="1:15" x14ac:dyDescent="0.25">
      <c r="C22" s="5"/>
      <c r="D22" s="22" t="s">
        <v>35</v>
      </c>
      <c r="E22" s="7" t="s">
        <v>256</v>
      </c>
    </row>
    <row r="23" spans="1:15" x14ac:dyDescent="0.25">
      <c r="C23" s="5"/>
      <c r="D23" s="22"/>
      <c r="E23" s="7" t="s">
        <v>186</v>
      </c>
    </row>
    <row r="24" spans="1:15" ht="17.25" x14ac:dyDescent="0.25">
      <c r="C24" s="80" t="str">
        <f>IF(C21="","",(C21*C22*C23))</f>
        <v/>
      </c>
      <c r="D24" s="22" t="s">
        <v>36</v>
      </c>
      <c r="E24" s="7" t="s">
        <v>159</v>
      </c>
    </row>
    <row r="25" spans="1:15" ht="6.75" customHeight="1" x14ac:dyDescent="0.25">
      <c r="D25" s="22"/>
    </row>
    <row r="26" spans="1:15" ht="17.25" x14ac:dyDescent="0.25">
      <c r="C26" s="80" t="str">
        <f>IF(C20="",IF(C24&lt;&gt;"",C24,""),IF(C24="",C20,(C24+C20)))</f>
        <v/>
      </c>
      <c r="D26" s="22" t="s">
        <v>36</v>
      </c>
      <c r="E26" s="7" t="s">
        <v>258</v>
      </c>
    </row>
    <row r="27" spans="1:15" ht="17.25" x14ac:dyDescent="0.25">
      <c r="C27" s="80" t="str">
        <f>IF(B5="","",IF(C11&lt;&gt;"y","",(B5/(IF(C14="y", "4", IF(C15="y", "2", IF(C16="y", "3", "0")))))))</f>
        <v/>
      </c>
      <c r="D27" s="22" t="s">
        <v>36</v>
      </c>
      <c r="E27" s="7" t="s">
        <v>259</v>
      </c>
    </row>
    <row r="28" spans="1:15" x14ac:dyDescent="0.25">
      <c r="C28" s="22"/>
      <c r="E28" s="7" t="s">
        <v>212</v>
      </c>
    </row>
    <row r="29" spans="1:15" x14ac:dyDescent="0.25">
      <c r="C29" s="1"/>
      <c r="D29" s="22" t="s">
        <v>154</v>
      </c>
      <c r="E29" s="7" t="s">
        <v>243</v>
      </c>
    </row>
    <row r="30" spans="1:15" x14ac:dyDescent="0.25">
      <c r="C30" s="1"/>
      <c r="D30" s="22" t="s">
        <v>154</v>
      </c>
      <c r="E30" s="7" t="s">
        <v>162</v>
      </c>
    </row>
    <row r="32" spans="1:15" x14ac:dyDescent="0.25">
      <c r="A32" s="34" t="s">
        <v>33</v>
      </c>
      <c r="B32" s="87" t="str">
        <f>IF(C26="", "", IF(C26&gt;C27, "Adequate", "Undersized!"))</f>
        <v/>
      </c>
      <c r="C32" s="88"/>
      <c r="D32" s="89"/>
      <c r="F32" s="7" t="s">
        <v>39</v>
      </c>
    </row>
    <row r="34" spans="1:11" x14ac:dyDescent="0.25">
      <c r="E34" s="42" t="s">
        <v>176</v>
      </c>
      <c r="F34" s="43"/>
      <c r="G34" s="43"/>
      <c r="H34" s="43"/>
      <c r="I34" s="43"/>
      <c r="J34" s="43"/>
      <c r="K34" s="44"/>
    </row>
    <row r="35" spans="1:11" x14ac:dyDescent="0.25">
      <c r="E35" s="45" t="s">
        <v>125</v>
      </c>
      <c r="F35" s="46"/>
      <c r="G35" s="46"/>
      <c r="H35" s="46"/>
      <c r="I35" s="46"/>
      <c r="J35" s="46"/>
      <c r="K35" s="47"/>
    </row>
    <row r="36" spans="1:11" x14ac:dyDescent="0.25">
      <c r="E36" s="45" t="s">
        <v>124</v>
      </c>
      <c r="F36" s="46"/>
      <c r="G36" s="46"/>
      <c r="H36" s="46"/>
      <c r="I36" s="46"/>
      <c r="J36" s="46"/>
      <c r="K36" s="47"/>
    </row>
    <row r="37" spans="1:11" x14ac:dyDescent="0.25">
      <c r="E37" s="48" t="s">
        <v>157</v>
      </c>
      <c r="F37" s="49"/>
      <c r="G37" s="49"/>
      <c r="H37" s="49"/>
      <c r="I37" s="49"/>
      <c r="J37" s="49"/>
      <c r="K37" s="50"/>
    </row>
    <row r="39" spans="1:11" x14ac:dyDescent="0.25">
      <c r="C39" s="33" t="s">
        <v>126</v>
      </c>
    </row>
    <row r="41" spans="1:11" x14ac:dyDescent="0.25">
      <c r="C41" s="1"/>
      <c r="D41" s="22" t="s">
        <v>11</v>
      </c>
      <c r="E41" s="7" t="s">
        <v>213</v>
      </c>
    </row>
    <row r="42" spans="1:11" x14ac:dyDescent="0.25">
      <c r="C42" s="22"/>
      <c r="E42" s="7" t="s">
        <v>214</v>
      </c>
    </row>
    <row r="43" spans="1:11" x14ac:dyDescent="0.25">
      <c r="C43" s="6"/>
      <c r="D43" s="22" t="s">
        <v>46</v>
      </c>
      <c r="E43" s="7" t="s">
        <v>41</v>
      </c>
    </row>
    <row r="44" spans="1:11" x14ac:dyDescent="0.25">
      <c r="C44" s="6"/>
      <c r="D44" s="22" t="s">
        <v>46</v>
      </c>
      <c r="E44" s="7" t="s">
        <v>42</v>
      </c>
    </row>
    <row r="45" spans="1:11" x14ac:dyDescent="0.25">
      <c r="C45" s="6"/>
      <c r="D45" s="22" t="s">
        <v>46</v>
      </c>
      <c r="E45" s="7" t="s">
        <v>43</v>
      </c>
    </row>
    <row r="46" spans="1:11" ht="17.25" x14ac:dyDescent="0.25">
      <c r="C46" s="81" t="str">
        <f>IF(C43="", "", C43*C44*C45)</f>
        <v/>
      </c>
      <c r="D46" s="22" t="s">
        <v>29</v>
      </c>
      <c r="E46" s="7" t="s">
        <v>44</v>
      </c>
      <c r="H46" s="7" t="s">
        <v>45</v>
      </c>
    </row>
    <row r="47" spans="1:11" x14ac:dyDescent="0.25">
      <c r="C47" s="22"/>
    </row>
    <row r="48" spans="1:11" ht="17.25" x14ac:dyDescent="0.25">
      <c r="A48" s="34" t="s">
        <v>33</v>
      </c>
      <c r="B48" s="87" t="str">
        <f>B7</f>
        <v/>
      </c>
      <c r="C48" s="88"/>
      <c r="D48" s="89"/>
      <c r="E48" s="22" t="s">
        <v>29</v>
      </c>
      <c r="F48" s="7" t="s">
        <v>30</v>
      </c>
    </row>
    <row r="50" spans="1:10" x14ac:dyDescent="0.25">
      <c r="A50" s="34" t="s">
        <v>33</v>
      </c>
      <c r="B50" s="87" t="str">
        <f>IF(C46="", "", IF(C46&lt;B7, "Confined!", "Unconfined!"))</f>
        <v/>
      </c>
      <c r="C50" s="88"/>
      <c r="D50" s="89"/>
      <c r="F50" s="7" t="s">
        <v>246</v>
      </c>
    </row>
    <row r="52" spans="1:10" x14ac:dyDescent="0.25">
      <c r="E52" s="7" t="s">
        <v>215</v>
      </c>
    </row>
    <row r="53" spans="1:10" x14ac:dyDescent="0.25">
      <c r="C53" s="1"/>
      <c r="D53" s="22" t="s">
        <v>46</v>
      </c>
      <c r="E53" s="7" t="s">
        <v>47</v>
      </c>
      <c r="J53" s="29" t="s">
        <v>129</v>
      </c>
    </row>
    <row r="54" spans="1:10" x14ac:dyDescent="0.25">
      <c r="C54" s="1"/>
      <c r="D54" s="22" t="s">
        <v>46</v>
      </c>
      <c r="E54" s="7" t="s">
        <v>48</v>
      </c>
      <c r="J54" s="7" t="s">
        <v>130</v>
      </c>
    </row>
    <row r="55" spans="1:10" x14ac:dyDescent="0.25">
      <c r="C55" s="1"/>
      <c r="D55" s="22" t="s">
        <v>46</v>
      </c>
      <c r="E55" s="7" t="s">
        <v>49</v>
      </c>
    </row>
    <row r="56" spans="1:10" ht="17.25" x14ac:dyDescent="0.25">
      <c r="C56" s="4" t="str">
        <f>IF(C53="", "", C53*C54*C55)</f>
        <v/>
      </c>
      <c r="D56" s="22" t="s">
        <v>29</v>
      </c>
      <c r="E56" s="7" t="s">
        <v>50</v>
      </c>
      <c r="J56" s="7" t="s">
        <v>45</v>
      </c>
    </row>
    <row r="57" spans="1:10" x14ac:dyDescent="0.25">
      <c r="C57" s="22"/>
    </row>
    <row r="58" spans="1:10" ht="17.25" x14ac:dyDescent="0.25">
      <c r="C58" s="4" t="str">
        <f>IF(C56="", "", C56+C46)</f>
        <v/>
      </c>
      <c r="D58" s="22" t="s">
        <v>29</v>
      </c>
      <c r="E58" s="7" t="s">
        <v>127</v>
      </c>
      <c r="J58" s="7" t="s">
        <v>51</v>
      </c>
    </row>
    <row r="59" spans="1:10" x14ac:dyDescent="0.25">
      <c r="C59" s="22"/>
    </row>
    <row r="60" spans="1:10" ht="17.25" x14ac:dyDescent="0.25">
      <c r="A60" s="34" t="s">
        <v>33</v>
      </c>
      <c r="B60" s="87" t="str">
        <f>B7</f>
        <v/>
      </c>
      <c r="C60" s="88"/>
      <c r="D60" s="89"/>
      <c r="E60" s="22" t="s">
        <v>29</v>
      </c>
      <c r="F60" s="7" t="s">
        <v>309</v>
      </c>
    </row>
    <row r="61" spans="1:10" x14ac:dyDescent="0.25">
      <c r="F61" s="51"/>
    </row>
    <row r="62" spans="1:10" x14ac:dyDescent="0.25">
      <c r="A62" s="34" t="s">
        <v>33</v>
      </c>
      <c r="B62" s="87" t="str">
        <f>IF(C58="", "", IF(C58&lt;B7, "Confined!", "Unconfined!"))</f>
        <v/>
      </c>
      <c r="C62" s="88"/>
      <c r="D62" s="89"/>
      <c r="F62" s="7" t="s">
        <v>247</v>
      </c>
    </row>
    <row r="63" spans="1:10" x14ac:dyDescent="0.25">
      <c r="F63" s="7" t="s">
        <v>128</v>
      </c>
    </row>
    <row r="65" spans="1:15" x14ac:dyDescent="0.25">
      <c r="E65" s="7" t="s">
        <v>248</v>
      </c>
    </row>
    <row r="66" spans="1:15" x14ac:dyDescent="0.25">
      <c r="C66" s="1"/>
      <c r="D66" s="22" t="s">
        <v>154</v>
      </c>
      <c r="E66" s="7" t="s">
        <v>249</v>
      </c>
    </row>
    <row r="67" spans="1:15" x14ac:dyDescent="0.25">
      <c r="C67" s="22"/>
      <c r="F67" s="51" t="s">
        <v>250</v>
      </c>
    </row>
    <row r="68" spans="1:15" x14ac:dyDescent="0.25">
      <c r="C68" s="5"/>
      <c r="D68" s="22" t="s">
        <v>35</v>
      </c>
      <c r="E68" s="7" t="s">
        <v>253</v>
      </c>
    </row>
    <row r="69" spans="1:15" x14ac:dyDescent="0.25">
      <c r="C69" s="5"/>
      <c r="D69" s="22" t="s">
        <v>35</v>
      </c>
      <c r="E69" s="7" t="s">
        <v>254</v>
      </c>
      <c r="L69" s="23" t="s">
        <v>252</v>
      </c>
      <c r="M69" s="24"/>
      <c r="N69" s="24"/>
      <c r="O69" s="25"/>
    </row>
    <row r="70" spans="1:15" ht="17.25" x14ac:dyDescent="0.25">
      <c r="C70" s="5"/>
      <c r="D70" s="22"/>
      <c r="E70" s="7" t="s">
        <v>251</v>
      </c>
      <c r="L70" s="38" t="s">
        <v>131</v>
      </c>
      <c r="M70" s="8"/>
      <c r="N70" s="8"/>
      <c r="O70" s="28"/>
    </row>
    <row r="71" spans="1:15" ht="17.25" x14ac:dyDescent="0.25">
      <c r="C71" s="80" t="str">
        <f>IF(C69="", "", C69*C68*C70)</f>
        <v/>
      </c>
      <c r="D71" s="22" t="s">
        <v>36</v>
      </c>
      <c r="E71" s="7" t="s">
        <v>260</v>
      </c>
      <c r="L71" s="38" t="s">
        <v>262</v>
      </c>
      <c r="M71" s="8"/>
      <c r="N71" s="8"/>
      <c r="O71" s="28"/>
    </row>
    <row r="72" spans="1:15" ht="17.25" x14ac:dyDescent="0.25">
      <c r="C72" s="80" t="str">
        <f>IF(B5="", "", IF(B5/1&lt;100, 100, B5/1))</f>
        <v/>
      </c>
      <c r="D72" s="22" t="s">
        <v>36</v>
      </c>
      <c r="E72" s="7" t="s">
        <v>308</v>
      </c>
      <c r="L72" s="40" t="s">
        <v>310</v>
      </c>
      <c r="M72" s="14"/>
      <c r="N72" s="14"/>
      <c r="O72" s="32"/>
    </row>
    <row r="74" spans="1:15" x14ac:dyDescent="0.25">
      <c r="A74" s="34" t="s">
        <v>33</v>
      </c>
      <c r="B74" s="87" t="str">
        <f>IF(C71="", "", IF(C71&lt;100, "Failure!", IF(C71&lt;C72, "Undersized", "Adequate")))</f>
        <v/>
      </c>
      <c r="C74" s="88"/>
      <c r="D74" s="89"/>
      <c r="F74" s="7" t="s">
        <v>261</v>
      </c>
    </row>
  </sheetData>
  <sheetProtection sheet="1" objects="1" scenarios="1" selectLockedCells="1"/>
  <customSheetViews>
    <customSheetView guid="{41CB5C30-17B5-48A7-9D4E-CAC9C569B46A}" scale="90" showPageBreaks="1" fitToPage="1" view="pageLayout">
      <selection activeCell="G17" sqref="G17"/>
      <pageMargins left="0.25" right="0.25" top="0.25" bottom="0.4" header="0" footer="0"/>
      <printOptions horizontalCentered="1"/>
      <pageSetup scale="69" orientation="portrait" r:id="rId1"/>
      <headerFooter>
        <oddHeader>&amp;CCombustion Appliance Assessment Standard for Small Commercial</oddHeader>
        <oddFooter>&amp;Lversion I&amp;CSouthface Energy Institute&amp;Rp. 2</oddFooter>
      </headerFooter>
    </customSheetView>
  </customSheetViews>
  <mergeCells count="8">
    <mergeCell ref="B74:D74"/>
    <mergeCell ref="B50:D50"/>
    <mergeCell ref="B5:D5"/>
    <mergeCell ref="B7:D7"/>
    <mergeCell ref="B32:D32"/>
    <mergeCell ref="B62:D62"/>
    <mergeCell ref="B48:D48"/>
    <mergeCell ref="B60:D60"/>
  </mergeCells>
  <dataValidations count="1">
    <dataValidation type="list" allowBlank="1" showInputMessage="1" showErrorMessage="1" sqref="C11:C12 C14:C16 C29:C30 C41 C66">
      <formula1>YESNO2</formula1>
    </dataValidation>
  </dataValidations>
  <printOptions horizontalCentered="1"/>
  <pageMargins left="0.25" right="0.25" top="0.25" bottom="0.4" header="0" footer="0"/>
  <pageSetup scale="67" orientation="portrait" r:id="rId2"/>
  <headerFooter>
    <oddHeader>&amp;CSmall Commercial Combustion Appliance Assessment Workbook</oddHeader>
    <oddFooter>&amp;Lversion I&amp;CSouthface Energy Institute&amp;Rp.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O58"/>
  <sheetViews>
    <sheetView view="pageLayout" topLeftCell="A49" zoomScale="90" zoomScaleNormal="100" zoomScalePageLayoutView="90" workbookViewId="0">
      <selection activeCell="C6" sqref="C6"/>
    </sheetView>
  </sheetViews>
  <sheetFormatPr defaultRowHeight="15" x14ac:dyDescent="0.25"/>
  <cols>
    <col min="1" max="1" width="4.7109375" style="7" customWidth="1"/>
    <col min="2" max="16384" width="9.140625" style="7"/>
  </cols>
  <sheetData>
    <row r="5" spans="3:5" x14ac:dyDescent="0.25">
      <c r="C5" s="33" t="s">
        <v>58</v>
      </c>
    </row>
    <row r="6" spans="3:5" x14ac:dyDescent="0.25">
      <c r="C6" s="33"/>
    </row>
    <row r="7" spans="3:5" x14ac:dyDescent="0.25">
      <c r="C7" s="14"/>
      <c r="D7" s="52"/>
      <c r="E7" s="7" t="s">
        <v>132</v>
      </c>
    </row>
    <row r="8" spans="3:5" x14ac:dyDescent="0.25">
      <c r="C8" s="1"/>
      <c r="D8" s="22" t="s">
        <v>11</v>
      </c>
      <c r="E8" s="53" t="s">
        <v>311</v>
      </c>
    </row>
    <row r="9" spans="3:5" x14ac:dyDescent="0.25">
      <c r="C9" s="1"/>
      <c r="D9" s="22" t="s">
        <v>11</v>
      </c>
      <c r="E9" s="7" t="s">
        <v>133</v>
      </c>
    </row>
    <row r="10" spans="3:5" x14ac:dyDescent="0.25">
      <c r="E10" s="7" t="s">
        <v>264</v>
      </c>
    </row>
    <row r="11" spans="3:5" x14ac:dyDescent="0.25">
      <c r="C11" s="8"/>
      <c r="D11" s="54"/>
      <c r="E11" s="7" t="s">
        <v>57</v>
      </c>
    </row>
    <row r="12" spans="3:5" x14ac:dyDescent="0.25">
      <c r="C12" s="8"/>
      <c r="D12" s="54"/>
      <c r="E12" s="7" t="s">
        <v>56</v>
      </c>
    </row>
    <row r="13" spans="3:5" x14ac:dyDescent="0.25">
      <c r="C13" s="8"/>
      <c r="D13" s="54"/>
      <c r="E13" s="7" t="s">
        <v>55</v>
      </c>
    </row>
    <row r="14" spans="3:5" x14ac:dyDescent="0.25">
      <c r="C14" s="8"/>
      <c r="D14" s="54"/>
      <c r="E14" s="7" t="s">
        <v>54</v>
      </c>
    </row>
    <row r="15" spans="3:5" x14ac:dyDescent="0.25">
      <c r="C15" s="8"/>
      <c r="D15" s="54"/>
      <c r="E15" s="7" t="s">
        <v>143</v>
      </c>
    </row>
    <row r="16" spans="3:5" x14ac:dyDescent="0.25">
      <c r="C16" s="8"/>
      <c r="D16" s="8"/>
      <c r="E16" s="7" t="s">
        <v>53</v>
      </c>
    </row>
    <row r="17" spans="3:14" x14ac:dyDescent="0.25">
      <c r="C17" s="8"/>
      <c r="D17" s="54"/>
      <c r="E17" s="7" t="s">
        <v>265</v>
      </c>
    </row>
    <row r="18" spans="3:14" x14ac:dyDescent="0.25">
      <c r="C18" s="8"/>
      <c r="D18" s="54"/>
      <c r="E18" s="7" t="s">
        <v>266</v>
      </c>
    </row>
    <row r="19" spans="3:14" x14ac:dyDescent="0.25">
      <c r="C19" s="8"/>
      <c r="D19" s="54"/>
      <c r="E19" s="7" t="s">
        <v>267</v>
      </c>
    </row>
    <row r="20" spans="3:14" x14ac:dyDescent="0.25">
      <c r="E20" s="105" t="s">
        <v>268</v>
      </c>
      <c r="F20" s="106"/>
      <c r="G20" s="106"/>
      <c r="H20" s="106"/>
      <c r="I20" s="106"/>
      <c r="J20" s="106"/>
      <c r="K20" s="106"/>
      <c r="L20" s="106"/>
      <c r="M20" s="106"/>
      <c r="N20" s="107"/>
    </row>
    <row r="21" spans="3:14" x14ac:dyDescent="0.25">
      <c r="E21" s="108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3:14" x14ac:dyDescent="0.25">
      <c r="E22" s="108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3:14" x14ac:dyDescent="0.25">
      <c r="E23" s="111"/>
      <c r="F23" s="112"/>
      <c r="G23" s="112"/>
      <c r="H23" s="112"/>
      <c r="I23" s="112"/>
      <c r="J23" s="112"/>
      <c r="K23" s="112"/>
      <c r="L23" s="112"/>
      <c r="M23" s="112"/>
      <c r="N23" s="113"/>
    </row>
    <row r="25" spans="3:14" x14ac:dyDescent="0.25">
      <c r="E25" s="7" t="s">
        <v>52</v>
      </c>
    </row>
    <row r="26" spans="3:14" x14ac:dyDescent="0.25">
      <c r="C26" s="8"/>
      <c r="D26" s="54"/>
      <c r="E26" s="7" t="s">
        <v>270</v>
      </c>
    </row>
    <row r="27" spans="3:14" ht="8.25" customHeight="1" x14ac:dyDescent="0.25">
      <c r="C27" s="8"/>
      <c r="D27" s="54"/>
    </row>
    <row r="28" spans="3:14" x14ac:dyDescent="0.25">
      <c r="E28" s="7" t="s">
        <v>275</v>
      </c>
    </row>
    <row r="29" spans="3:14" x14ac:dyDescent="0.25">
      <c r="C29" s="1"/>
      <c r="D29" s="22" t="s">
        <v>11</v>
      </c>
      <c r="E29" s="7" t="s">
        <v>169</v>
      </c>
    </row>
    <row r="30" spans="3:14" x14ac:dyDescent="0.25">
      <c r="C30" s="1"/>
      <c r="D30" s="22" t="s">
        <v>11</v>
      </c>
      <c r="E30" s="7" t="s">
        <v>59</v>
      </c>
    </row>
    <row r="31" spans="3:14" ht="15" customHeight="1" x14ac:dyDescent="0.25">
      <c r="E31" s="105" t="s">
        <v>273</v>
      </c>
      <c r="F31" s="106"/>
      <c r="G31" s="106"/>
      <c r="H31" s="106"/>
      <c r="I31" s="106"/>
      <c r="J31" s="106"/>
      <c r="K31" s="106"/>
      <c r="L31" s="106"/>
      <c r="M31" s="106"/>
      <c r="N31" s="107"/>
    </row>
    <row r="32" spans="3:14" x14ac:dyDescent="0.25">
      <c r="E32" s="108"/>
      <c r="F32" s="109"/>
      <c r="G32" s="109"/>
      <c r="H32" s="109"/>
      <c r="I32" s="109"/>
      <c r="J32" s="109"/>
      <c r="K32" s="109"/>
      <c r="L32" s="109"/>
      <c r="M32" s="109"/>
      <c r="N32" s="110"/>
    </row>
    <row r="33" spans="3:15" x14ac:dyDescent="0.25">
      <c r="E33" s="108"/>
      <c r="F33" s="109"/>
      <c r="G33" s="109"/>
      <c r="H33" s="109"/>
      <c r="I33" s="109"/>
      <c r="J33" s="109"/>
      <c r="K33" s="109"/>
      <c r="L33" s="109"/>
      <c r="M33" s="109"/>
      <c r="N33" s="110"/>
    </row>
    <row r="34" spans="3:15" x14ac:dyDescent="0.25">
      <c r="E34" s="108"/>
      <c r="F34" s="109"/>
      <c r="G34" s="109"/>
      <c r="H34" s="109"/>
      <c r="I34" s="109"/>
      <c r="J34" s="109"/>
      <c r="K34" s="109"/>
      <c r="L34" s="109"/>
      <c r="M34" s="109"/>
      <c r="N34" s="110"/>
    </row>
    <row r="35" spans="3:15" x14ac:dyDescent="0.25">
      <c r="E35" s="108"/>
      <c r="F35" s="109"/>
      <c r="G35" s="109"/>
      <c r="H35" s="109"/>
      <c r="I35" s="109"/>
      <c r="J35" s="109"/>
      <c r="K35" s="109"/>
      <c r="L35" s="109"/>
      <c r="M35" s="109"/>
      <c r="N35" s="110"/>
      <c r="O35" s="16"/>
    </row>
    <row r="36" spans="3:15" x14ac:dyDescent="0.25">
      <c r="E36" s="111"/>
      <c r="F36" s="112"/>
      <c r="G36" s="112"/>
      <c r="H36" s="112"/>
      <c r="I36" s="112"/>
      <c r="J36" s="112"/>
      <c r="K36" s="112"/>
      <c r="L36" s="112"/>
      <c r="M36" s="112"/>
      <c r="N36" s="113"/>
      <c r="O36" s="16"/>
    </row>
    <row r="37" spans="3:15" ht="8.25" customHeight="1" x14ac:dyDescent="0.25">
      <c r="J37" s="16"/>
      <c r="K37" s="16"/>
      <c r="L37" s="16"/>
      <c r="M37" s="16"/>
      <c r="N37" s="16"/>
      <c r="O37" s="16"/>
    </row>
    <row r="38" spans="3:15" x14ac:dyDescent="0.25">
      <c r="E38" s="7" t="s">
        <v>274</v>
      </c>
    </row>
    <row r="39" spans="3:15" x14ac:dyDescent="0.25">
      <c r="C39" s="1"/>
      <c r="D39" s="22" t="s">
        <v>11</v>
      </c>
      <c r="E39" s="7" t="s">
        <v>60</v>
      </c>
    </row>
    <row r="40" spans="3:15" x14ac:dyDescent="0.25">
      <c r="C40" s="1"/>
      <c r="D40" s="22" t="s">
        <v>11</v>
      </c>
      <c r="E40" s="7" t="s">
        <v>271</v>
      </c>
    </row>
    <row r="41" spans="3:15" x14ac:dyDescent="0.25">
      <c r="C41" s="1"/>
      <c r="D41" s="22" t="s">
        <v>11</v>
      </c>
      <c r="E41" s="7" t="s">
        <v>272</v>
      </c>
    </row>
    <row r="42" spans="3:15" ht="15" customHeight="1" x14ac:dyDescent="0.25">
      <c r="E42" s="105" t="s">
        <v>269</v>
      </c>
      <c r="F42" s="106"/>
      <c r="G42" s="106"/>
      <c r="H42" s="106"/>
      <c r="I42" s="106"/>
      <c r="J42" s="106"/>
      <c r="K42" s="106"/>
      <c r="L42" s="106"/>
      <c r="M42" s="106"/>
      <c r="N42" s="107"/>
    </row>
    <row r="43" spans="3:15" x14ac:dyDescent="0.25">
      <c r="E43" s="108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3:15" x14ac:dyDescent="0.25">
      <c r="E44" s="108"/>
      <c r="F44" s="109"/>
      <c r="G44" s="109"/>
      <c r="H44" s="109"/>
      <c r="I44" s="109"/>
      <c r="J44" s="109"/>
      <c r="K44" s="109"/>
      <c r="L44" s="109"/>
      <c r="M44" s="109"/>
      <c r="N44" s="110"/>
    </row>
    <row r="45" spans="3:15" x14ac:dyDescent="0.25">
      <c r="E45" s="108"/>
      <c r="F45" s="109"/>
      <c r="G45" s="109"/>
      <c r="H45" s="109"/>
      <c r="I45" s="109"/>
      <c r="J45" s="109"/>
      <c r="K45" s="109"/>
      <c r="L45" s="109"/>
      <c r="M45" s="109"/>
      <c r="N45" s="110"/>
    </row>
    <row r="46" spans="3:15" x14ac:dyDescent="0.25">
      <c r="E46" s="108"/>
      <c r="F46" s="109"/>
      <c r="G46" s="109"/>
      <c r="H46" s="109"/>
      <c r="I46" s="109"/>
      <c r="J46" s="109"/>
      <c r="K46" s="109"/>
      <c r="L46" s="109"/>
      <c r="M46" s="109"/>
      <c r="N46" s="110"/>
    </row>
    <row r="47" spans="3:15" x14ac:dyDescent="0.25">
      <c r="E47" s="111"/>
      <c r="F47" s="112"/>
      <c r="G47" s="112"/>
      <c r="H47" s="112"/>
      <c r="I47" s="112"/>
      <c r="J47" s="112"/>
      <c r="K47" s="112"/>
      <c r="L47" s="112"/>
      <c r="M47" s="112"/>
      <c r="N47" s="113"/>
    </row>
    <row r="48" spans="3:15" ht="9" customHeight="1" x14ac:dyDescent="0.25"/>
    <row r="49" spans="3:14" x14ac:dyDescent="0.25">
      <c r="C49" s="8"/>
      <c r="E49" s="7" t="s">
        <v>61</v>
      </c>
    </row>
    <row r="50" spans="3:14" x14ac:dyDescent="0.25">
      <c r="C50" s="1"/>
      <c r="D50" s="22" t="s">
        <v>11</v>
      </c>
      <c r="E50" s="7" t="s">
        <v>276</v>
      </c>
    </row>
    <row r="51" spans="3:14" x14ac:dyDescent="0.25">
      <c r="C51" s="1"/>
      <c r="D51" s="22" t="s">
        <v>11</v>
      </c>
      <c r="E51" s="7" t="s">
        <v>277</v>
      </c>
    </row>
    <row r="52" spans="3:14" x14ac:dyDescent="0.25">
      <c r="C52" s="1"/>
      <c r="D52" s="22" t="s">
        <v>11</v>
      </c>
      <c r="E52" s="7" t="s">
        <v>134</v>
      </c>
    </row>
    <row r="53" spans="3:14" ht="15" customHeight="1" x14ac:dyDescent="0.25">
      <c r="E53" s="105" t="s">
        <v>278</v>
      </c>
      <c r="F53" s="106"/>
      <c r="G53" s="106"/>
      <c r="H53" s="106"/>
      <c r="I53" s="106"/>
      <c r="J53" s="106"/>
      <c r="K53" s="106"/>
      <c r="L53" s="106"/>
      <c r="M53" s="106"/>
      <c r="N53" s="107"/>
    </row>
    <row r="54" spans="3:14" x14ac:dyDescent="0.25">
      <c r="E54" s="108"/>
      <c r="F54" s="109"/>
      <c r="G54" s="109"/>
      <c r="H54" s="109"/>
      <c r="I54" s="109"/>
      <c r="J54" s="109"/>
      <c r="K54" s="109"/>
      <c r="L54" s="109"/>
      <c r="M54" s="109"/>
      <c r="N54" s="110"/>
    </row>
    <row r="55" spans="3:14" x14ac:dyDescent="0.25">
      <c r="E55" s="108"/>
      <c r="F55" s="109"/>
      <c r="G55" s="109"/>
      <c r="H55" s="109"/>
      <c r="I55" s="109"/>
      <c r="J55" s="109"/>
      <c r="K55" s="109"/>
      <c r="L55" s="109"/>
      <c r="M55" s="109"/>
      <c r="N55" s="110"/>
    </row>
    <row r="56" spans="3:14" x14ac:dyDescent="0.25">
      <c r="E56" s="108"/>
      <c r="F56" s="109"/>
      <c r="G56" s="109"/>
      <c r="H56" s="109"/>
      <c r="I56" s="109"/>
      <c r="J56" s="109"/>
      <c r="K56" s="109"/>
      <c r="L56" s="109"/>
      <c r="M56" s="109"/>
      <c r="N56" s="110"/>
    </row>
    <row r="57" spans="3:14" x14ac:dyDescent="0.25">
      <c r="E57" s="108"/>
      <c r="F57" s="109"/>
      <c r="G57" s="109"/>
      <c r="H57" s="109"/>
      <c r="I57" s="109"/>
      <c r="J57" s="109"/>
      <c r="K57" s="109"/>
      <c r="L57" s="109"/>
      <c r="M57" s="109"/>
      <c r="N57" s="110"/>
    </row>
    <row r="58" spans="3:14" x14ac:dyDescent="0.25">
      <c r="E58" s="111"/>
      <c r="F58" s="112"/>
      <c r="G58" s="112"/>
      <c r="H58" s="112"/>
      <c r="I58" s="112"/>
      <c r="J58" s="112"/>
      <c r="K58" s="112"/>
      <c r="L58" s="112"/>
      <c r="M58" s="112"/>
      <c r="N58" s="113"/>
    </row>
  </sheetData>
  <sheetProtection sheet="1" objects="1" scenarios="1" selectLockedCells="1"/>
  <customSheetViews>
    <customSheetView guid="{41CB5C30-17B5-48A7-9D4E-CAC9C569B46A}" scale="90" showPageBreaks="1" fitToPage="1" view="pageLayout" topLeftCell="A35">
      <selection activeCell="C66" sqref="C66"/>
      <pageMargins left="0.25" right="0.25" top="0.25" bottom="0.4" header="0" footer="0"/>
      <pageSetup scale="71" orientation="portrait" verticalDpi="0" r:id="rId1"/>
      <headerFooter>
        <oddHeader>&amp;CCombustion Appliance Assessment Standard for Small Commercial</oddHeader>
        <oddFooter>&amp;Lversion I&amp;CSouthface Energy Institute&amp;Rp. 3</oddFooter>
      </headerFooter>
    </customSheetView>
  </customSheetViews>
  <mergeCells count="4">
    <mergeCell ref="E20:N23"/>
    <mergeCell ref="E31:N36"/>
    <mergeCell ref="E42:N47"/>
    <mergeCell ref="E53:N58"/>
  </mergeCells>
  <dataValidations count="1">
    <dataValidation type="list" allowBlank="1" showInputMessage="1" showErrorMessage="1" sqref="C8:C9 C29:C30 C50:C52 C39:C41">
      <formula1>YESNO2</formula1>
    </dataValidation>
  </dataValidations>
  <pageMargins left="0.25" right="0.25" top="0.25" bottom="0.4" header="0" footer="0"/>
  <pageSetup scale="67" orientation="portrait" verticalDpi="0" r:id="rId2"/>
  <headerFooter>
    <oddHeader>&amp;CSmall Commercial Combustion Appliance Assessment Workbook</oddHeader>
    <oddFooter>&amp;Lversion I&amp;CSouthface Energy Institute&amp;Rp.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65"/>
  <sheetViews>
    <sheetView view="pageLayout" topLeftCell="A13" zoomScaleNormal="100" workbookViewId="0">
      <selection activeCell="C23" sqref="C23"/>
    </sheetView>
  </sheetViews>
  <sheetFormatPr defaultRowHeight="15" x14ac:dyDescent="0.25"/>
  <cols>
    <col min="1" max="1" width="4.7109375" style="7" customWidth="1"/>
    <col min="2" max="3" width="9.140625" style="7"/>
    <col min="4" max="4" width="10.7109375" style="7" customWidth="1"/>
    <col min="5" max="5" width="12.140625" style="7" customWidth="1"/>
    <col min="6" max="6" width="9.140625" style="7"/>
    <col min="7" max="7" width="10.5703125" style="7" bestFit="1" customWidth="1"/>
    <col min="8" max="8" width="15.28515625" style="7" customWidth="1"/>
    <col min="9" max="11" width="9.140625" style="7"/>
    <col min="12" max="12" width="9.140625" style="7" customWidth="1"/>
    <col min="13" max="13" width="9.5703125" style="7" customWidth="1"/>
    <col min="14" max="16384" width="9.140625" style="7"/>
  </cols>
  <sheetData>
    <row r="5" spans="3:16" x14ac:dyDescent="0.25">
      <c r="C5" s="33" t="s">
        <v>279</v>
      </c>
    </row>
    <row r="6" spans="3:16" x14ac:dyDescent="0.25">
      <c r="C6" s="33"/>
    </row>
    <row r="7" spans="3:16" x14ac:dyDescent="0.25">
      <c r="C7" s="9"/>
      <c r="D7" s="54"/>
      <c r="E7" s="7" t="s">
        <v>135</v>
      </c>
    </row>
    <row r="8" spans="3:16" x14ac:dyDescent="0.25">
      <c r="C8" s="9"/>
      <c r="D8" s="54"/>
      <c r="E8" s="7" t="s">
        <v>62</v>
      </c>
    </row>
    <row r="9" spans="3:16" x14ac:dyDescent="0.25">
      <c r="C9" s="9"/>
      <c r="D9" s="54"/>
      <c r="E9" s="7" t="s">
        <v>63</v>
      </c>
    </row>
    <row r="10" spans="3:16" x14ac:dyDescent="0.25">
      <c r="C10" s="9"/>
      <c r="D10" s="54"/>
      <c r="E10" s="7" t="s">
        <v>136</v>
      </c>
    </row>
    <row r="11" spans="3:16" x14ac:dyDescent="0.25">
      <c r="C11" s="10"/>
      <c r="D11" s="55" t="s">
        <v>64</v>
      </c>
      <c r="E11" s="7" t="s">
        <v>280</v>
      </c>
    </row>
    <row r="12" spans="3:16" x14ac:dyDescent="0.25">
      <c r="C12" s="11"/>
      <c r="D12" s="54"/>
      <c r="E12" s="7" t="s">
        <v>288</v>
      </c>
    </row>
    <row r="13" spans="3:16" x14ac:dyDescent="0.25">
      <c r="C13" s="9"/>
      <c r="D13" s="54"/>
      <c r="E13" s="7" t="s">
        <v>65</v>
      </c>
    </row>
    <row r="14" spans="3:16" x14ac:dyDescent="0.25">
      <c r="C14" s="9"/>
      <c r="D14" s="54"/>
      <c r="E14" s="7" t="s">
        <v>66</v>
      </c>
    </row>
    <row r="15" spans="3:16" ht="15.75" customHeight="1" x14ac:dyDescent="0.25">
      <c r="C15" s="9"/>
      <c r="D15" s="54"/>
      <c r="E15" s="137" t="s">
        <v>282</v>
      </c>
      <c r="F15" s="137"/>
      <c r="G15" s="137"/>
      <c r="H15" s="137"/>
      <c r="I15" s="137"/>
      <c r="J15" s="137"/>
      <c r="K15" s="137"/>
      <c r="L15" s="137"/>
      <c r="M15" s="137"/>
      <c r="N15" s="56"/>
      <c r="O15" s="56"/>
      <c r="P15" s="56"/>
    </row>
    <row r="16" spans="3:16" x14ac:dyDescent="0.25">
      <c r="C16" s="5"/>
      <c r="D16" s="55" t="s">
        <v>64</v>
      </c>
      <c r="E16" s="7" t="s">
        <v>281</v>
      </c>
    </row>
    <row r="17" spans="1:17" ht="30" customHeight="1" x14ac:dyDescent="0.25">
      <c r="C17" s="13"/>
      <c r="D17" s="55"/>
      <c r="E17" s="85" t="s">
        <v>283</v>
      </c>
      <c r="F17" s="85"/>
      <c r="G17" s="85"/>
      <c r="H17" s="85"/>
      <c r="I17" s="85"/>
      <c r="J17" s="85"/>
      <c r="K17" s="85"/>
      <c r="L17" s="85"/>
      <c r="M17" s="85"/>
    </row>
    <row r="18" spans="1:17" x14ac:dyDescent="0.25">
      <c r="C18" s="5"/>
      <c r="D18" s="55" t="s">
        <v>64</v>
      </c>
      <c r="E18" s="7" t="s">
        <v>284</v>
      </c>
    </row>
    <row r="19" spans="1:17" x14ac:dyDescent="0.25">
      <c r="C19" s="12"/>
      <c r="D19" s="55"/>
      <c r="E19" s="7" t="s">
        <v>285</v>
      </c>
    </row>
    <row r="20" spans="1:17" x14ac:dyDescent="0.25">
      <c r="C20" s="9"/>
      <c r="D20" s="55"/>
      <c r="E20" s="7" t="s">
        <v>171</v>
      </c>
    </row>
    <row r="21" spans="1:17" x14ac:dyDescent="0.25">
      <c r="C21" s="5"/>
      <c r="D21" s="55" t="s">
        <v>64</v>
      </c>
      <c r="E21" s="7" t="s">
        <v>286</v>
      </c>
    </row>
    <row r="22" spans="1:17" x14ac:dyDescent="0.25">
      <c r="C22" s="80" t="str">
        <f>IF(C21="","",C21-C11)</f>
        <v/>
      </c>
      <c r="D22" s="55" t="s">
        <v>64</v>
      </c>
      <c r="E22" s="7" t="s">
        <v>287</v>
      </c>
      <c r="I22" s="138" t="s">
        <v>170</v>
      </c>
      <c r="J22" s="122"/>
      <c r="K22" s="122"/>
      <c r="L22" s="122"/>
      <c r="M22" s="122"/>
      <c r="N22" s="139"/>
      <c r="O22" s="57"/>
      <c r="P22" s="57"/>
      <c r="Q22" s="57"/>
    </row>
    <row r="23" spans="1:17" x14ac:dyDescent="0.25">
      <c r="C23" s="8"/>
      <c r="D23" s="55"/>
    </row>
    <row r="24" spans="1:17" x14ac:dyDescent="0.25">
      <c r="A24" s="34" t="s">
        <v>33</v>
      </c>
      <c r="B24" s="87" t="str">
        <f>IF(C22="", "", IF(C22&lt;-5, "HIGH!", IF(C22&lt;-3, "Moderate", IF(C22&lt;0.000001, "Fairly Low"))))</f>
        <v/>
      </c>
      <c r="C24" s="88"/>
      <c r="D24" s="89"/>
      <c r="E24" s="7" t="s">
        <v>86</v>
      </c>
    </row>
    <row r="26" spans="1:17" x14ac:dyDescent="0.25">
      <c r="D26" s="135" t="s">
        <v>69</v>
      </c>
      <c r="E26" s="136"/>
    </row>
    <row r="27" spans="1:17" x14ac:dyDescent="0.25">
      <c r="D27" s="58" t="s">
        <v>67</v>
      </c>
      <c r="E27" s="7" t="s">
        <v>137</v>
      </c>
    </row>
    <row r="28" spans="1:17" x14ac:dyDescent="0.25">
      <c r="D28" s="59" t="s">
        <v>68</v>
      </c>
      <c r="E28" s="7" t="s">
        <v>138</v>
      </c>
    </row>
    <row r="29" spans="1:17" x14ac:dyDescent="0.25">
      <c r="D29" s="60" t="s">
        <v>172</v>
      </c>
      <c r="E29" s="7" t="s">
        <v>139</v>
      </c>
    </row>
    <row r="31" spans="1:17" x14ac:dyDescent="0.25">
      <c r="C31" s="61" t="s">
        <v>289</v>
      </c>
      <c r="D31" s="62"/>
      <c r="E31" s="62"/>
      <c r="F31" s="62"/>
      <c r="G31" s="62"/>
      <c r="H31" s="63"/>
    </row>
    <row r="32" spans="1:17" x14ac:dyDescent="0.25">
      <c r="C32" s="64" t="s">
        <v>140</v>
      </c>
      <c r="D32" s="65"/>
      <c r="E32" s="65"/>
      <c r="F32" s="65"/>
      <c r="G32" s="65"/>
      <c r="H32" s="66"/>
    </row>
    <row r="33" spans="3:8" x14ac:dyDescent="0.25">
      <c r="C33" s="67" t="s">
        <v>175</v>
      </c>
      <c r="D33" s="65"/>
      <c r="E33" s="65"/>
      <c r="F33" s="65"/>
      <c r="G33" s="65"/>
      <c r="H33" s="66"/>
    </row>
    <row r="34" spans="3:8" x14ac:dyDescent="0.25">
      <c r="C34" s="68" t="s">
        <v>70</v>
      </c>
      <c r="D34" s="69"/>
      <c r="E34" s="69"/>
      <c r="F34" s="69"/>
      <c r="G34" s="69"/>
      <c r="H34" s="70" t="s">
        <v>173</v>
      </c>
    </row>
    <row r="35" spans="3:8" x14ac:dyDescent="0.25">
      <c r="C35" s="68" t="s">
        <v>71</v>
      </c>
      <c r="D35" s="69"/>
      <c r="E35" s="69"/>
      <c r="F35" s="69"/>
      <c r="G35" s="69"/>
      <c r="H35" s="70" t="s">
        <v>174</v>
      </c>
    </row>
    <row r="36" spans="3:8" x14ac:dyDescent="0.25">
      <c r="C36" s="68" t="s">
        <v>72</v>
      </c>
      <c r="D36" s="69"/>
      <c r="E36" s="69"/>
      <c r="F36" s="69"/>
      <c r="G36" s="69"/>
      <c r="H36" s="70" t="s">
        <v>73</v>
      </c>
    </row>
    <row r="37" spans="3:8" ht="15.75" thickBot="1" x14ac:dyDescent="0.3">
      <c r="C37" s="71" t="s">
        <v>74</v>
      </c>
      <c r="D37" s="72"/>
      <c r="E37" s="72"/>
      <c r="F37" s="72"/>
      <c r="G37" s="72"/>
      <c r="H37" s="73" t="s">
        <v>75</v>
      </c>
    </row>
    <row r="40" spans="3:8" x14ac:dyDescent="0.25">
      <c r="C40" s="33" t="s">
        <v>76</v>
      </c>
    </row>
    <row r="42" spans="3:8" x14ac:dyDescent="0.25">
      <c r="E42" s="7" t="s">
        <v>295</v>
      </c>
    </row>
    <row r="43" spans="3:8" x14ac:dyDescent="0.25">
      <c r="C43" s="9"/>
      <c r="D43" s="54"/>
      <c r="E43" s="7" t="s">
        <v>77</v>
      </c>
    </row>
    <row r="44" spans="3:8" x14ac:dyDescent="0.25">
      <c r="C44" s="9"/>
      <c r="D44" s="54"/>
      <c r="E44" s="7" t="s">
        <v>291</v>
      </c>
    </row>
    <row r="45" spans="3:8" x14ac:dyDescent="0.25">
      <c r="C45" s="9"/>
      <c r="D45" s="54"/>
      <c r="E45" s="7" t="s">
        <v>82</v>
      </c>
    </row>
    <row r="46" spans="3:8" x14ac:dyDescent="0.25">
      <c r="C46" s="9"/>
      <c r="D46" s="54"/>
      <c r="E46" s="7" t="s">
        <v>78</v>
      </c>
    </row>
    <row r="47" spans="3:8" x14ac:dyDescent="0.25">
      <c r="C47" s="9"/>
      <c r="D47" s="8"/>
      <c r="E47" s="7" t="s">
        <v>79</v>
      </c>
    </row>
    <row r="48" spans="3:8" x14ac:dyDescent="0.25">
      <c r="C48" s="9"/>
      <c r="D48" s="54"/>
      <c r="E48" s="7" t="s">
        <v>80</v>
      </c>
    </row>
    <row r="49" spans="3:14" x14ac:dyDescent="0.25">
      <c r="C49" s="9"/>
      <c r="D49" s="54"/>
      <c r="E49" s="7" t="s">
        <v>290</v>
      </c>
    </row>
    <row r="50" spans="3:14" x14ac:dyDescent="0.25">
      <c r="C50" s="9"/>
      <c r="D50" s="8"/>
      <c r="E50" s="7" t="s">
        <v>81</v>
      </c>
    </row>
    <row r="51" spans="3:14" x14ac:dyDescent="0.25">
      <c r="C51" s="9"/>
      <c r="D51" s="54"/>
      <c r="E51" s="7" t="s">
        <v>83</v>
      </c>
      <c r="H51" s="74"/>
      <c r="I51" s="105" t="s">
        <v>219</v>
      </c>
      <c r="J51" s="106"/>
      <c r="K51" s="106"/>
      <c r="L51" s="106"/>
      <c r="M51" s="106"/>
      <c r="N51" s="107"/>
    </row>
    <row r="52" spans="3:14" x14ac:dyDescent="0.25">
      <c r="C52" s="9"/>
      <c r="D52" s="8"/>
      <c r="E52" s="7" t="s">
        <v>220</v>
      </c>
      <c r="H52" s="74"/>
      <c r="I52" s="108"/>
      <c r="J52" s="109"/>
      <c r="K52" s="109"/>
      <c r="L52" s="109"/>
      <c r="M52" s="109"/>
      <c r="N52" s="110"/>
    </row>
    <row r="53" spans="3:14" x14ac:dyDescent="0.25">
      <c r="C53" s="9"/>
      <c r="D53" s="54"/>
      <c r="E53" s="7" t="s">
        <v>84</v>
      </c>
      <c r="H53" s="74"/>
      <c r="I53" s="108"/>
      <c r="J53" s="109"/>
      <c r="K53" s="109"/>
      <c r="L53" s="109"/>
      <c r="M53" s="109"/>
      <c r="N53" s="110"/>
    </row>
    <row r="54" spans="3:14" x14ac:dyDescent="0.25">
      <c r="C54" s="9"/>
      <c r="D54" s="54"/>
      <c r="E54" s="7" t="s">
        <v>85</v>
      </c>
      <c r="H54" s="74"/>
      <c r="I54" s="108"/>
      <c r="J54" s="109"/>
      <c r="K54" s="109"/>
      <c r="L54" s="109"/>
      <c r="M54" s="109"/>
      <c r="N54" s="110"/>
    </row>
    <row r="55" spans="3:14" x14ac:dyDescent="0.25">
      <c r="C55" s="8"/>
      <c r="D55" s="8"/>
      <c r="E55" s="7" t="s">
        <v>141</v>
      </c>
      <c r="H55" s="74"/>
      <c r="I55" s="108"/>
      <c r="J55" s="109"/>
      <c r="K55" s="109"/>
      <c r="L55" s="109"/>
      <c r="M55" s="109"/>
      <c r="N55" s="110"/>
    </row>
    <row r="56" spans="3:14" x14ac:dyDescent="0.25">
      <c r="E56" s="7" t="s">
        <v>142</v>
      </c>
      <c r="H56" s="74"/>
      <c r="I56" s="108"/>
      <c r="J56" s="109"/>
      <c r="K56" s="109"/>
      <c r="L56" s="109"/>
      <c r="M56" s="109"/>
      <c r="N56" s="110"/>
    </row>
    <row r="57" spans="3:14" x14ac:dyDescent="0.25">
      <c r="E57" s="7" t="s">
        <v>292</v>
      </c>
      <c r="H57" s="74"/>
      <c r="I57" s="108"/>
      <c r="J57" s="109"/>
      <c r="K57" s="109"/>
      <c r="L57" s="109"/>
      <c r="M57" s="109"/>
      <c r="N57" s="110"/>
    </row>
    <row r="58" spans="3:14" x14ac:dyDescent="0.25">
      <c r="E58" s="7" t="s">
        <v>293</v>
      </c>
      <c r="I58" s="111"/>
      <c r="J58" s="112"/>
      <c r="K58" s="112"/>
      <c r="L58" s="112"/>
      <c r="M58" s="112"/>
      <c r="N58" s="113"/>
    </row>
    <row r="59" spans="3:14" x14ac:dyDescent="0.25">
      <c r="I59" s="15"/>
      <c r="J59" s="15"/>
      <c r="K59" s="15"/>
      <c r="L59" s="15"/>
      <c r="M59" s="15"/>
      <c r="N59" s="15"/>
    </row>
    <row r="60" spans="3:14" x14ac:dyDescent="0.25">
      <c r="E60" s="7" t="s">
        <v>294</v>
      </c>
      <c r="I60" s="15"/>
      <c r="J60" s="15"/>
      <c r="K60" s="15"/>
      <c r="L60" s="15"/>
      <c r="M60" s="15"/>
      <c r="N60" s="15"/>
    </row>
    <row r="61" spans="3:14" x14ac:dyDescent="0.25">
      <c r="E61" s="7" t="s">
        <v>296</v>
      </c>
    </row>
    <row r="62" spans="3:14" x14ac:dyDescent="0.25">
      <c r="E62" s="7" t="s">
        <v>297</v>
      </c>
    </row>
    <row r="63" spans="3:14" x14ac:dyDescent="0.25">
      <c r="E63" s="7" t="s">
        <v>298</v>
      </c>
    </row>
    <row r="64" spans="3:14" x14ac:dyDescent="0.25">
      <c r="E64" s="7" t="s">
        <v>299</v>
      </c>
    </row>
    <row r="65" spans="5:5" x14ac:dyDescent="0.25">
      <c r="E65" s="7" t="s">
        <v>300</v>
      </c>
    </row>
  </sheetData>
  <sheetProtection sheet="1" objects="1" scenarios="1" selectLockedCells="1"/>
  <customSheetViews>
    <customSheetView guid="{41CB5C30-17B5-48A7-9D4E-CAC9C569B46A}" showPageBreaks="1" fitToPage="1" view="pageLayout" topLeftCell="A8">
      <selection activeCell="H44" sqref="H44"/>
      <pageMargins left="0.25" right="0.25" top="0.25" bottom="0.4" header="0" footer="0"/>
      <pageSetup scale="74" orientation="portrait" verticalDpi="0" r:id="rId1"/>
      <headerFooter>
        <oddHeader>&amp;CCombustion Appliance Assessment Standard for Small Commercial</oddHeader>
        <oddFooter>&amp;Lversion I&amp;CSouthface Energy Institute&amp;Rp. 4</oddFooter>
      </headerFooter>
    </customSheetView>
  </customSheetViews>
  <mergeCells count="6">
    <mergeCell ref="B24:D24"/>
    <mergeCell ref="D26:E26"/>
    <mergeCell ref="I51:N58"/>
    <mergeCell ref="E15:M15"/>
    <mergeCell ref="E17:M17"/>
    <mergeCell ref="I22:N22"/>
  </mergeCells>
  <conditionalFormatting sqref="B24:D24">
    <cfRule type="cellIs" dxfId="2" priority="1" operator="equal">
      <formula>"High"</formula>
    </cfRule>
    <cfRule type="cellIs" dxfId="1" priority="2" operator="equal">
      <formula>"Moderate"</formula>
    </cfRule>
    <cfRule type="cellIs" dxfId="0" priority="3" operator="equal">
      <formula>"Fairly Low"</formula>
    </cfRule>
  </conditionalFormatting>
  <pageMargins left="0.25" right="0.25" top="0.25" bottom="0.4" header="0" footer="0"/>
  <pageSetup scale="74" orientation="portrait" verticalDpi="0" r:id="rId2"/>
  <headerFooter>
    <oddHeader>&amp;CSmall Commercial Combustion Appliance Assessment Workbook</oddHeader>
    <oddFooter>&amp;Lversion I&amp;CSouthface Energy Institute&amp;Rp.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Q60"/>
  <sheetViews>
    <sheetView view="pageLayout" topLeftCell="A10" zoomScale="80" zoomScaleNormal="100" zoomScalePageLayoutView="80" workbookViewId="0">
      <selection activeCell="D24" sqref="D24"/>
    </sheetView>
  </sheetViews>
  <sheetFormatPr defaultRowHeight="15" x14ac:dyDescent="0.25"/>
  <cols>
    <col min="1" max="1" width="4.7109375" style="7" customWidth="1"/>
    <col min="2" max="3" width="9.140625" style="7"/>
    <col min="4" max="4" width="11.42578125" style="7" customWidth="1"/>
    <col min="5" max="16384" width="9.140625" style="7"/>
  </cols>
  <sheetData>
    <row r="5" spans="3:6" x14ac:dyDescent="0.25">
      <c r="C5" s="33" t="s">
        <v>301</v>
      </c>
      <c r="F5" s="7" t="s">
        <v>222</v>
      </c>
    </row>
    <row r="6" spans="3:6" x14ac:dyDescent="0.25">
      <c r="C6" s="33"/>
    </row>
    <row r="7" spans="3:6" x14ac:dyDescent="0.25">
      <c r="C7" s="1"/>
      <c r="D7" s="22" t="s">
        <v>12</v>
      </c>
      <c r="E7" s="7" t="s">
        <v>87</v>
      </c>
    </row>
    <row r="8" spans="3:6" x14ac:dyDescent="0.25">
      <c r="C8" s="22"/>
      <c r="E8" s="7" t="s">
        <v>88</v>
      </c>
    </row>
    <row r="9" spans="3:6" x14ac:dyDescent="0.25">
      <c r="C9" s="1"/>
      <c r="D9" s="22" t="s">
        <v>12</v>
      </c>
      <c r="E9" s="7" t="s">
        <v>177</v>
      </c>
    </row>
    <row r="10" spans="3:6" x14ac:dyDescent="0.25">
      <c r="C10" s="22"/>
      <c r="E10" s="33" t="s">
        <v>179</v>
      </c>
    </row>
    <row r="11" spans="3:6" x14ac:dyDescent="0.25">
      <c r="C11" s="22"/>
      <c r="E11" s="7" t="s">
        <v>178</v>
      </c>
    </row>
    <row r="12" spans="3:6" x14ac:dyDescent="0.25">
      <c r="C12" s="1"/>
      <c r="D12" s="22" t="s">
        <v>90</v>
      </c>
      <c r="E12" s="7" t="s">
        <v>89</v>
      </c>
    </row>
    <row r="13" spans="3:6" x14ac:dyDescent="0.25">
      <c r="C13" s="82" t="str">
        <f>IF(C12="","",((20.9/(20.9-C12))*C7))</f>
        <v/>
      </c>
      <c r="D13" s="22" t="s">
        <v>12</v>
      </c>
      <c r="E13" s="7" t="s">
        <v>91</v>
      </c>
    </row>
    <row r="14" spans="3:6" x14ac:dyDescent="0.25">
      <c r="C14" s="22"/>
    </row>
    <row r="15" spans="3:6" x14ac:dyDescent="0.25">
      <c r="C15" s="22"/>
    </row>
    <row r="16" spans="3:6" x14ac:dyDescent="0.25">
      <c r="C16" s="22"/>
    </row>
    <row r="17" spans="3:5" x14ac:dyDescent="0.25">
      <c r="C17" s="22"/>
    </row>
    <row r="18" spans="3:5" x14ac:dyDescent="0.25">
      <c r="C18" s="22"/>
    </row>
    <row r="19" spans="3:5" x14ac:dyDescent="0.25">
      <c r="C19" s="22"/>
      <c r="E19" s="7" t="s">
        <v>92</v>
      </c>
    </row>
    <row r="20" spans="3:5" x14ac:dyDescent="0.25">
      <c r="C20" s="1"/>
      <c r="D20" s="22" t="s">
        <v>12</v>
      </c>
      <c r="E20" s="7" t="s">
        <v>93</v>
      </c>
    </row>
    <row r="21" spans="3:5" ht="18" x14ac:dyDescent="0.35">
      <c r="C21" s="1"/>
      <c r="D21" s="22" t="s">
        <v>90</v>
      </c>
      <c r="E21" s="7" t="s">
        <v>182</v>
      </c>
    </row>
    <row r="22" spans="3:5" x14ac:dyDescent="0.25">
      <c r="C22" s="1"/>
      <c r="D22" s="22" t="s">
        <v>180</v>
      </c>
      <c r="E22" s="7" t="s">
        <v>94</v>
      </c>
    </row>
    <row r="23" spans="3:5" x14ac:dyDescent="0.25">
      <c r="C23" s="4" t="str">
        <f>IF(C22="LP","14",IF(C22="nat gas","12.2",""))</f>
        <v/>
      </c>
      <c r="E23" s="7" t="s">
        <v>95</v>
      </c>
    </row>
    <row r="24" spans="3:5" x14ac:dyDescent="0.25">
      <c r="C24" s="80" t="str">
        <f>IF(C23="","",C20*(C23/C21))</f>
        <v/>
      </c>
      <c r="D24" s="22" t="s">
        <v>12</v>
      </c>
      <c r="E24" s="7" t="s">
        <v>96</v>
      </c>
    </row>
    <row r="31" spans="3:5" x14ac:dyDescent="0.25">
      <c r="E31" s="7" t="s">
        <v>120</v>
      </c>
    </row>
    <row r="32" spans="3:5" x14ac:dyDescent="0.25">
      <c r="E32" s="7" t="s">
        <v>121</v>
      </c>
    </row>
    <row r="34" spans="5:11" ht="15.75" thickBot="1" x14ac:dyDescent="0.3"/>
    <row r="35" spans="5:11" ht="18.75" x14ac:dyDescent="0.3">
      <c r="E35" s="140" t="s">
        <v>97</v>
      </c>
      <c r="F35" s="141"/>
      <c r="G35" s="141"/>
      <c r="H35" s="141"/>
      <c r="I35" s="141"/>
      <c r="J35" s="141"/>
      <c r="K35" s="75"/>
    </row>
    <row r="36" spans="5:11" ht="15.75" x14ac:dyDescent="0.25">
      <c r="E36" s="76" t="s">
        <v>98</v>
      </c>
      <c r="F36" s="77"/>
      <c r="G36" s="77"/>
      <c r="H36" s="77"/>
      <c r="I36" s="77"/>
      <c r="J36" s="78"/>
      <c r="K36" s="79" t="s">
        <v>99</v>
      </c>
    </row>
    <row r="37" spans="5:11" x14ac:dyDescent="0.25">
      <c r="E37" s="68" t="s">
        <v>100</v>
      </c>
      <c r="F37" s="69"/>
      <c r="G37" s="69"/>
      <c r="H37" s="69"/>
      <c r="I37" s="69"/>
      <c r="J37" s="69"/>
      <c r="K37" s="70" t="s">
        <v>101</v>
      </c>
    </row>
    <row r="38" spans="5:11" x14ac:dyDescent="0.25">
      <c r="E38" s="68" t="s">
        <v>102</v>
      </c>
      <c r="F38" s="69"/>
      <c r="G38" s="69"/>
      <c r="H38" s="69"/>
      <c r="I38" s="69"/>
      <c r="J38" s="69"/>
      <c r="K38" s="70" t="s">
        <v>101</v>
      </c>
    </row>
    <row r="39" spans="5:11" x14ac:dyDescent="0.25">
      <c r="E39" s="68" t="s">
        <v>103</v>
      </c>
      <c r="F39" s="69"/>
      <c r="G39" s="69"/>
      <c r="H39" s="69"/>
      <c r="I39" s="69"/>
      <c r="J39" s="69"/>
      <c r="K39" s="70" t="s">
        <v>101</v>
      </c>
    </row>
    <row r="40" spans="5:11" x14ac:dyDescent="0.25">
      <c r="E40" s="68" t="s">
        <v>104</v>
      </c>
      <c r="F40" s="69"/>
      <c r="G40" s="69"/>
      <c r="H40" s="69"/>
      <c r="I40" s="69"/>
      <c r="J40" s="69"/>
      <c r="K40" s="70" t="s">
        <v>101</v>
      </c>
    </row>
    <row r="41" spans="5:11" x14ac:dyDescent="0.25">
      <c r="E41" s="68" t="s">
        <v>105</v>
      </c>
      <c r="F41" s="69"/>
      <c r="G41" s="69"/>
      <c r="H41" s="69"/>
      <c r="I41" s="69"/>
      <c r="J41" s="69"/>
      <c r="K41" s="70" t="s">
        <v>106</v>
      </c>
    </row>
    <row r="42" spans="5:11" x14ac:dyDescent="0.25">
      <c r="E42" s="68" t="s">
        <v>107</v>
      </c>
      <c r="F42" s="69"/>
      <c r="G42" s="69"/>
      <c r="H42" s="69"/>
      <c r="I42" s="69"/>
      <c r="J42" s="69"/>
      <c r="K42" s="70" t="s">
        <v>101</v>
      </c>
    </row>
    <row r="43" spans="5:11" x14ac:dyDescent="0.25">
      <c r="E43" s="68" t="s">
        <v>108</v>
      </c>
      <c r="F43" s="69"/>
      <c r="G43" s="69"/>
      <c r="H43" s="69"/>
      <c r="I43" s="69"/>
      <c r="J43" s="69"/>
      <c r="K43" s="70" t="s">
        <v>106</v>
      </c>
    </row>
    <row r="44" spans="5:11" x14ac:dyDescent="0.25">
      <c r="E44" s="68" t="s">
        <v>109</v>
      </c>
      <c r="F44" s="69"/>
      <c r="G44" s="69"/>
      <c r="H44" s="69"/>
      <c r="I44" s="69"/>
      <c r="J44" s="69"/>
      <c r="K44" s="70" t="s">
        <v>106</v>
      </c>
    </row>
    <row r="45" spans="5:11" x14ac:dyDescent="0.25">
      <c r="E45" s="68" t="s">
        <v>110</v>
      </c>
      <c r="F45" s="69"/>
      <c r="G45" s="69"/>
      <c r="H45" s="69"/>
      <c r="I45" s="69"/>
      <c r="J45" s="69"/>
      <c r="K45" s="70" t="s">
        <v>106</v>
      </c>
    </row>
    <row r="46" spans="5:11" x14ac:dyDescent="0.25">
      <c r="E46" s="68" t="s">
        <v>111</v>
      </c>
      <c r="F46" s="69"/>
      <c r="G46" s="69"/>
      <c r="H46" s="69"/>
      <c r="I46" s="69"/>
      <c r="J46" s="69"/>
      <c r="K46" s="70" t="s">
        <v>112</v>
      </c>
    </row>
    <row r="47" spans="5:11" x14ac:dyDescent="0.25">
      <c r="E47" s="68" t="s">
        <v>113</v>
      </c>
      <c r="F47" s="69"/>
      <c r="G47" s="69"/>
      <c r="H47" s="69"/>
      <c r="I47" s="69"/>
      <c r="J47" s="69"/>
      <c r="K47" s="70" t="s">
        <v>101</v>
      </c>
    </row>
    <row r="48" spans="5:11" x14ac:dyDescent="0.25">
      <c r="E48" s="68" t="s">
        <v>114</v>
      </c>
      <c r="F48" s="69"/>
      <c r="G48" s="69"/>
      <c r="H48" s="69"/>
      <c r="I48" s="69"/>
      <c r="J48" s="69"/>
      <c r="K48" s="70" t="s">
        <v>115</v>
      </c>
    </row>
    <row r="49" spans="3:17" x14ac:dyDescent="0.25">
      <c r="E49" s="68" t="s">
        <v>116</v>
      </c>
      <c r="F49" s="69"/>
      <c r="G49" s="69"/>
      <c r="H49" s="69"/>
      <c r="I49" s="69"/>
      <c r="J49" s="69"/>
      <c r="K49" s="70" t="s">
        <v>117</v>
      </c>
    </row>
    <row r="50" spans="3:17" ht="15.75" thickBot="1" x14ac:dyDescent="0.3">
      <c r="E50" s="71" t="s">
        <v>118</v>
      </c>
      <c r="F50" s="72"/>
      <c r="G50" s="72"/>
      <c r="H50" s="72"/>
      <c r="I50" s="72"/>
      <c r="J50" s="72"/>
      <c r="K50" s="73" t="s">
        <v>119</v>
      </c>
    </row>
    <row r="54" spans="3:17" x14ac:dyDescent="0.25">
      <c r="C54" s="33" t="s">
        <v>122</v>
      </c>
    </row>
    <row r="56" spans="3:17" x14ac:dyDescent="0.25">
      <c r="C56" s="7" t="s">
        <v>302</v>
      </c>
    </row>
    <row r="57" spans="3:17" ht="30" customHeight="1" x14ac:dyDescent="0.25">
      <c r="C57" s="85" t="s">
        <v>303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56"/>
      <c r="O57" s="56"/>
      <c r="P57" s="56"/>
      <c r="Q57" s="56"/>
    </row>
    <row r="58" spans="3:17" x14ac:dyDescent="0.25">
      <c r="C58" s="7" t="s">
        <v>304</v>
      </c>
    </row>
    <row r="59" spans="3:17" ht="31.5" customHeight="1" x14ac:dyDescent="0.25">
      <c r="C59" s="85" t="s">
        <v>183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3:17" ht="30.75" customHeight="1" x14ac:dyDescent="0.25">
      <c r="C60" s="85" t="s">
        <v>305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56"/>
      <c r="P60" s="56"/>
      <c r="Q60" s="56"/>
    </row>
  </sheetData>
  <sheetProtection sheet="1" objects="1" scenarios="1" selectLockedCells="1"/>
  <customSheetViews>
    <customSheetView guid="{41CB5C30-17B5-48A7-9D4E-CAC9C569B46A}" showPageBreaks="1" fitToPage="1" view="pageLayout" topLeftCell="A4">
      <selection activeCell="C64" sqref="C64"/>
      <pageMargins left="0.25" right="0.25" top="0.25" bottom="0.4" header="0" footer="0"/>
      <pageSetup scale="66" orientation="portrait" r:id="rId1"/>
      <headerFooter>
        <oddHeader>&amp;CCombustion Appliance Assessment Standard for Small Commercial</oddHeader>
        <oddFooter>&amp;Lversion I&amp;CSouthface Energy Institute&amp;Rp. 5</oddFooter>
      </headerFooter>
    </customSheetView>
  </customSheetViews>
  <mergeCells count="4">
    <mergeCell ref="E35:J35"/>
    <mergeCell ref="C57:M57"/>
    <mergeCell ref="C59:N59"/>
    <mergeCell ref="C60:N60"/>
  </mergeCells>
  <pageMargins left="0.25" right="0.25" top="0.25" bottom="0.4" header="0" footer="0"/>
  <pageSetup scale="80" orientation="portrait" r:id="rId2"/>
  <headerFooter>
    <oddHeader>&amp;CSmall Commercial Combustion Appliance Assessment Workbook</oddHeader>
    <oddFooter>&amp;Lversion I&amp;CSouthface Energy Institute&amp;Rp. 5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Print'!$D$4:$D$6</xm:f>
          </x14:formula1>
          <xm:sqref>C22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view="pageLayout" zoomScaleNormal="100" workbookViewId="0">
      <selection sqref="A1:XFD1048576"/>
    </sheetView>
  </sheetViews>
  <sheetFormatPr defaultRowHeight="15" x14ac:dyDescent="0.25"/>
  <cols>
    <col min="1" max="16384" width="9.140625" style="7"/>
  </cols>
  <sheetData>
    <row r="2" spans="1:14" x14ac:dyDescent="0.25">
      <c r="B2" s="7" t="s">
        <v>316</v>
      </c>
    </row>
    <row r="4" spans="1:14" x14ac:dyDescent="0.25">
      <c r="A4" s="7" t="s">
        <v>189</v>
      </c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14" x14ac:dyDescent="0.25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</row>
    <row r="6" spans="1:14" x14ac:dyDescent="0.25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8" spans="1:14" x14ac:dyDescent="0.25">
      <c r="A8" s="7" t="s">
        <v>190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1:14" x14ac:dyDescent="0.25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1:14" x14ac:dyDescent="0.25"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</row>
    <row r="12" spans="1:14" x14ac:dyDescent="0.25">
      <c r="A12" s="7" t="s">
        <v>191</v>
      </c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4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</row>
    <row r="14" spans="1:14" x14ac:dyDescent="0.25"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</row>
    <row r="15" spans="1:14" x14ac:dyDescent="0.25">
      <c r="B15" s="148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</row>
    <row r="17" spans="1:14" x14ac:dyDescent="0.25">
      <c r="A17" s="7" t="s">
        <v>223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4" x14ac:dyDescent="0.25"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4" x14ac:dyDescent="0.25"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</row>
    <row r="21" spans="1:14" x14ac:dyDescent="0.25">
      <c r="A21" s="7" t="s">
        <v>192</v>
      </c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</row>
    <row r="22" spans="1:14" x14ac:dyDescent="0.25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7"/>
    </row>
    <row r="23" spans="1:14" x14ac:dyDescent="0.25"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x14ac:dyDescent="0.25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</row>
    <row r="26" spans="1:14" x14ac:dyDescent="0.25">
      <c r="B26" s="7" t="s">
        <v>313</v>
      </c>
    </row>
    <row r="27" spans="1:14" ht="18" customHeight="1" x14ac:dyDescent="0.25"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4"/>
    </row>
    <row r="28" spans="1:14" x14ac:dyDescent="0.25"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</row>
    <row r="29" spans="1:14" x14ac:dyDescent="0.25"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</row>
    <row r="30" spans="1:14" ht="29.25" customHeight="1" x14ac:dyDescent="0.25"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7"/>
    </row>
    <row r="31" spans="1:14" x14ac:dyDescent="0.25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</row>
    <row r="32" spans="1:14" x14ac:dyDescent="0.25"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</row>
    <row r="33" spans="2:14" ht="41.25" customHeight="1" x14ac:dyDescent="0.25"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7"/>
    </row>
    <row r="34" spans="2:14" x14ac:dyDescent="0.25"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2:14" x14ac:dyDescent="0.25"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</row>
    <row r="36" spans="2:14" x14ac:dyDescent="0.25"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</row>
    <row r="37" spans="2:14" x14ac:dyDescent="0.25"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7"/>
    </row>
    <row r="38" spans="2:14" x14ac:dyDescent="0.25"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0"/>
    </row>
  </sheetData>
  <sheetProtection sheet="1" objects="1" scenarios="1" selectLockedCells="1"/>
  <mergeCells count="8">
    <mergeCell ref="B31:N33"/>
    <mergeCell ref="B34:N38"/>
    <mergeCell ref="B4:N6"/>
    <mergeCell ref="B8:N10"/>
    <mergeCell ref="B12:N15"/>
    <mergeCell ref="B17:N19"/>
    <mergeCell ref="B21:N24"/>
    <mergeCell ref="B27:N30"/>
  </mergeCells>
  <pageMargins left="0.7" right="0.7" top="0.75" bottom="0.75" header="0.3" footer="0.3"/>
  <pageSetup scale="7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defaultRowHeight="15" x14ac:dyDescent="0.25"/>
  <cols>
    <col min="1" max="16384" width="9.140625" style="3"/>
  </cols>
  <sheetData>
    <row r="1" spans="1:4" x14ac:dyDescent="0.25">
      <c r="A1" s="83" t="s">
        <v>221</v>
      </c>
    </row>
    <row r="3" spans="1:4" x14ac:dyDescent="0.25">
      <c r="B3" s="17"/>
    </row>
    <row r="4" spans="1:4" x14ac:dyDescent="0.25">
      <c r="B4" s="17" t="s">
        <v>38</v>
      </c>
      <c r="C4" s="84"/>
    </row>
    <row r="5" spans="1:4" x14ac:dyDescent="0.25">
      <c r="B5" s="17" t="s">
        <v>37</v>
      </c>
      <c r="C5" s="84"/>
      <c r="D5" s="3" t="s">
        <v>187</v>
      </c>
    </row>
    <row r="6" spans="1:4" x14ac:dyDescent="0.25">
      <c r="D6" s="3" t="s">
        <v>181</v>
      </c>
    </row>
  </sheetData>
  <sheetProtection sheet="1" objects="1" scenarios="1" selectLockedCells="1"/>
  <customSheetViews>
    <customSheetView guid="{41CB5C30-17B5-48A7-9D4E-CAC9C569B46A}" showPageBreaks="1"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Overview</vt:lpstr>
      <vt:lpstr>Page 1</vt:lpstr>
      <vt:lpstr>Page 2</vt:lpstr>
      <vt:lpstr>Page 3</vt:lpstr>
      <vt:lpstr>Page 4</vt:lpstr>
      <vt:lpstr>Page 5</vt:lpstr>
      <vt:lpstr>Conclusions from Assessment</vt:lpstr>
      <vt:lpstr>Do Not Print</vt:lpstr>
      <vt:lpstr>CX</vt:lpstr>
      <vt:lpstr>gas</vt:lpstr>
      <vt:lpstr>'Conclusions from Assessment'!Print_Area</vt:lpstr>
      <vt:lpstr>'Page 1'!Print_Area</vt:lpstr>
      <vt:lpstr>YESNO</vt:lpstr>
      <vt:lpstr>YESNO2</vt:lpstr>
    </vt:vector>
  </TitlesOfParts>
  <Company>Southface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Powell</dc:creator>
  <cp:lastModifiedBy>Mike Barcik</cp:lastModifiedBy>
  <cp:lastPrinted>2016-05-19T18:45:54Z</cp:lastPrinted>
  <dcterms:created xsi:type="dcterms:W3CDTF">2016-01-28T16:34:37Z</dcterms:created>
  <dcterms:modified xsi:type="dcterms:W3CDTF">2016-07-25T17:18:08Z</dcterms:modified>
</cp:coreProperties>
</file>